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25" tabRatio="730"/>
  </bookViews>
  <sheets>
    <sheet name="2019年房屋建筑最终版" sheetId="49" r:id="rId1"/>
    <sheet name="2019年排序版本（总表）" sheetId="47" r:id="rId2"/>
    <sheet name="2020年房屋建筑 (2)" sheetId="45" r:id="rId3"/>
    <sheet name="2021年房屋建筑 (3)" sheetId="46" r:id="rId4"/>
  </sheets>
  <definedNames>
    <definedName name="_xlnm._FilterDatabase" localSheetId="0" hidden="1">'2019年房屋建筑最终版'!$A$5:$X$40</definedName>
    <definedName name="_xlnm._FilterDatabase" localSheetId="1" hidden="1">'2019年排序版本（总表）'!$A$5:$Z$27</definedName>
    <definedName name="_xlnm._FilterDatabase" localSheetId="2" hidden="1">'2020年房屋建筑 (2)'!$A$5:$WSU$26</definedName>
    <definedName name="_xlnm._FilterDatabase" localSheetId="3" hidden="1">'2021年房屋建筑 (3)'!$A$5:$WSU$22</definedName>
    <definedName name="_xlnm.Print_Area" localSheetId="0">'2019年房屋建筑最终版'!$A$1:$Q$40</definedName>
    <definedName name="_xlnm.Print_Area" localSheetId="1">'2019年排序版本（总表）'!$A$1:$S$72</definedName>
    <definedName name="_xlnm.Print_Area" localSheetId="2">'2020年房屋建筑 (2)'!$A$1:$P$28</definedName>
    <definedName name="_xlnm.Print_Area" localSheetId="3">'2021年房屋建筑 (3)'!$A$1:$P$28</definedName>
    <definedName name="_xlnm.Print_Titles" localSheetId="0">'2019年房屋建筑最终版'!$3:$4</definedName>
    <definedName name="_xlnm.Print_Titles" localSheetId="1">'2019年排序版本（总表）'!$3:$4</definedName>
    <definedName name="_xlnm.Print_Titles" localSheetId="2">'2020年房屋建筑 (2)'!$1:$4</definedName>
    <definedName name="_xlnm.Print_Titles" localSheetId="3">'2021年房屋建筑 (3)'!$1:$4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<sst xmlns="http://schemas.openxmlformats.org/spreadsheetml/2006/main" count="874" uniqueCount="263">
  <si>
    <t>2019年区政府投资项目情况表（房屋建筑类）</t>
  </si>
  <si>
    <t>单位：万元</t>
  </si>
  <si>
    <t>序号</t>
  </si>
  <si>
    <t>项目名称</t>
  </si>
  <si>
    <t>建设起止年月</t>
  </si>
  <si>
    <t>总投资</t>
  </si>
  <si>
    <t>截止上年完成投资</t>
  </si>
  <si>
    <t>2019年投资计划</t>
  </si>
  <si>
    <t>区财政
资金安排</t>
  </si>
  <si>
    <t>建设规模及内容</t>
  </si>
  <si>
    <t>征收情况</t>
  </si>
  <si>
    <t>土地指标</t>
  </si>
  <si>
    <t>上年计划序号</t>
  </si>
  <si>
    <t>项目联系方式</t>
  </si>
  <si>
    <t>备注</t>
  </si>
  <si>
    <t>建设性质</t>
  </si>
  <si>
    <t>提报部门</t>
  </si>
  <si>
    <t>合计</t>
  </si>
  <si>
    <t>区财政</t>
  </si>
  <si>
    <t>上级资金</t>
  </si>
  <si>
    <t>融资</t>
  </si>
  <si>
    <t>其他</t>
  </si>
  <si>
    <t>合   计</t>
  </si>
  <si>
    <t>续建项目</t>
  </si>
  <si>
    <t>新建项目</t>
  </si>
  <si>
    <t>区财政资金需求</t>
  </si>
  <si>
    <t>公安分局</t>
  </si>
  <si>
    <t>沈阳市公安局浑南分局桃仙派出所新址办公用房装修建设工程</t>
  </si>
  <si>
    <t>2018.07-2019.12</t>
  </si>
  <si>
    <t>对门市房装修改造，门市房总面积2000平方米，满足桃仙派出所办公要求，建设内容包括：拆除旧房间间隔、重新间壁房间布局及装饰；加装天棚、地砖、地板和地热；建立弱电系统；建设接待办事大厅、办案区、办公区、民警休息备勤区，建设食堂、健身房、阅览室、洗衣间、淋浴室等功能房间；改变外立面局部造型；建设地下、地上停车位。</t>
  </si>
  <si>
    <t>不涉及</t>
  </si>
  <si>
    <t>沈浑南政办发[2018]39号第32项</t>
  </si>
  <si>
    <t>刘德伟
13840372066</t>
  </si>
  <si>
    <t>2018年底前招标</t>
  </si>
  <si>
    <t>续建</t>
  </si>
  <si>
    <t>浑南区看守所新址建设工程</t>
  </si>
  <si>
    <t>2019.5.1-
2022.5.1</t>
  </si>
  <si>
    <t>根据住房城乡建设部国家发改委批准发布《看守所建设标准》的通知：建标（2013）126号文件，按照公安部要求拟建设押量在1000人左右的智慧型现代化看守所（包括看守所营房、武警用房、监区围墙、看守所外围墙、放风场、看守所内外道路、技防设施等。</t>
  </si>
  <si>
    <t>正在征收</t>
  </si>
  <si>
    <t>正在申请</t>
  </si>
  <si>
    <t>卫计局</t>
  </si>
  <si>
    <t>家之梦、江南水乡（3期）社区卫生服务站改造工程</t>
  </si>
  <si>
    <t>2017.01-2019.12</t>
  </si>
  <si>
    <t>该项目为家之梦、江南水乡（3期）社区卫生服务站进行室内装修，总建筑面积206平方米，包括地面、墙面、顶棚、门窗等室内装修，水、电、地热等管线改造，满足社区卫生服务站要求，并建设污水处理能力5吨/日的一体化污水处理装置1套。</t>
  </si>
  <si>
    <t>沈浑南政办发[2018]15号第8项</t>
  </si>
  <si>
    <t>李洋        13514206822</t>
  </si>
  <si>
    <t>目前正在前期设计阶段，预计2018年底前完成招标</t>
  </si>
  <si>
    <t>文华苑（1期）社区卫生服务站改造工程</t>
  </si>
  <si>
    <t>该项目为文华苑（1期）社区卫生服务站进行室内装修，建筑面积247平方米，包括地面、墙面、顶棚、门窗等室内装修，水、电、地热等管线改造，满足社区卫生服务站要求，并建设污水处理能力5吨/日的一体化污水处理装置1套。</t>
  </si>
  <si>
    <t>卫生健康服务与行政执法中心</t>
  </si>
  <si>
    <t>沈阳市浑南区中心敬老院1号楼翻建工程</t>
  </si>
  <si>
    <t>2019.01-2019.12</t>
  </si>
  <si>
    <t>总建筑面积为7497.35平方米，其中地上四层6751.86平方米，地下一层745.49平方米。内容：1、土方挖运与回填；基础工程；主体结构工程；屋面工程；防水工程；电气工程；消防工程；电梯工程；。2、室内装饰工程；外环境工程；锅炉改造工程及特业配套工程。通风、排烟工程；门、窗工程等。具体详见工程方案及概、预算等。</t>
  </si>
  <si>
    <t>沈浑南政办发[2018]5号第28项</t>
  </si>
  <si>
    <t>区基建办：于浩:
18640297451   项目单位:李洋13514206822</t>
  </si>
  <si>
    <t>教育局</t>
  </si>
  <si>
    <t>北京师范大学沈阳附属学校中学部</t>
  </si>
  <si>
    <t>2017.10-2019.07</t>
  </si>
  <si>
    <t>总用地面积为75308.58㎡，总占地面积为18662.65㎡，总建筑面积为80777.50㎡。由教学楼、体育馆、宿舍、礼堂、食堂、羽毛球馆、地下车库等共计12个单体工程组成。学校拟定规模为初中部、高中部各36个班型，学生总规模3600人。</t>
  </si>
  <si>
    <t>已完成</t>
  </si>
  <si>
    <t>有指标</t>
  </si>
  <si>
    <t>沈浑南政办发[2018]15号中第1项</t>
  </si>
  <si>
    <t>李公强  13889214986</t>
  </si>
  <si>
    <t>沈阳市第126中学浑南分校</t>
  </si>
  <si>
    <t>2017.11-2020.05</t>
  </si>
  <si>
    <t>沈阳市第126中学浑南分校为初级中学，规模为36个班型，学生1800人。校区总用地面积37676.38平方米，总建筑面积41650平方米，其中地上建筑面积34300平方米。</t>
  </si>
  <si>
    <t>沈浑南政办发[2018]15号第2项</t>
  </si>
  <si>
    <t>王靖宁     31693511</t>
  </si>
  <si>
    <t>2019年高坎等5所农村学校校舍维修改造工程</t>
  </si>
  <si>
    <t>防水5000平方米，体育馆2000平方米供暖改为电取暖、，教学楼宿舍卫生间改造500平方米、教学楼室外3000平方米墙皮脱落维修等。</t>
  </si>
  <si>
    <t>翟旭龙
13940230529</t>
  </si>
  <si>
    <t>新建</t>
  </si>
  <si>
    <t>2019年英达等5所农村学校校舍维修改造工程</t>
  </si>
  <si>
    <t>防水5000平方米，，教学楼宿舍卫生间改造300平方米、教学楼室外1500平方米墙皮脱落、30平方米玻璃幕维修，更换维修学校入口门2处，消防应急疏散楼梯维护3处（500平方米），更换暖气主管道800米，维修围墙1000平方米，沥青及理石路面24000平方米，更换电源线200米。</t>
  </si>
  <si>
    <t>51中学、北师大附属学校、东陵路小学、浑南三小、浑南四小、浑南五小六所学校塑胶场地维修工程</t>
  </si>
  <si>
    <t>塑胶运动场地按照新标准维修约22400㎡。</t>
  </si>
  <si>
    <t>63中学、浑南一小、浑南四中三所学校塑胶场地维修工程</t>
  </si>
  <si>
    <t>塑胶运动场地按照新标准维修约15620㎡。</t>
  </si>
  <si>
    <t>浑南一中、英达中学、实验中学、白塔小学、73中学、72中学六所学校塑胶场地维修工程</t>
  </si>
  <si>
    <t>塑胶运动场地按照新标准维修约15540㎡。</t>
  </si>
  <si>
    <t>沈阳市教育研究院附属中学</t>
  </si>
  <si>
    <t>2019.01-2020.08</t>
  </si>
  <si>
    <t>学校地块位于白塔河路以南、北环路以北、智慧大街以东、智慧二街以西，用地面积40100平方米，建筑面积约36000平方米，总投资估算1.62亿元，教学规模为36个班型，总学生人数1800人。通过出让百合湾东地块异地配建方式完成学校建设。</t>
  </si>
  <si>
    <t>吴海波
15942341298</t>
  </si>
  <si>
    <t>浑南二校绿地校区</t>
  </si>
  <si>
    <t>浑南二校绿地校区为小学，学校地块位于信达万科城以东、智慧大街以西、高深路以北、绿地海域香庭以南，占地面积36900平方米，建筑面积约30000平方米，总投资估算1.35亿元，教学规模为36个班型，总学生人数1800人。土地性质为教育科研用地，由政府无偿划拨。计划由恒大集团、万达集团出资建设学校。</t>
  </si>
  <si>
    <t>哈工大机器人教育集团沈阳附属学校</t>
  </si>
  <si>
    <t>哈工大机器人教育集团沈阳附属学校为九年一贯制学校，地块位于浑南区国家大学科技城西南部，创新路以北，沈苏快速干道以东，占地面积30600平方米，建筑面积约33000平方米，总投资估算1.5亿元，教学规模为36个或45班型。土地性质为教育科研用地，由政府无偿划拨。计划由华发出资建设学校。</t>
  </si>
  <si>
    <t>房产局</t>
  </si>
  <si>
    <t>祝家污泥处理场周边三村宜居乡村建设（房屋改造）工程</t>
  </si>
  <si>
    <t>2018.06—2019.12</t>
  </si>
  <si>
    <t>本项目实施祝家污泥处理场（常王寨、小常王寨、裴家堡）宜居乡村建设，对三村进行房屋改造，涉及862户总建筑面积49470平方米，主要包括屋顶平改坡、门窗改造、墙体粉饰、散水改造、间隔墙以及庭院美化六项内容。</t>
  </si>
  <si>
    <t>沈浑南政办发[2018]43号第4项</t>
  </si>
  <si>
    <t>刘映菲      18240395015</t>
  </si>
  <si>
    <t>祝家污泥处理场周边三村宜居乡村建设工程（房屋改造）二期</t>
  </si>
  <si>
    <t>本项目实施祝家污泥处理场（常王寨、小常王寨、裴家堡）宜居乡村建设，对三村进行房屋改造，主要以屋顶改造、墙体粉饰为主，门窗改造、散水改造、间隔墙以及庭院美化为辅的六项内容。本工程无新增建设用地需求。</t>
  </si>
  <si>
    <t>刘映菲 18240395015</t>
  </si>
  <si>
    <t>区长办公会议纪要</t>
  </si>
  <si>
    <t>新</t>
  </si>
  <si>
    <t>城乡建设事务服务中心</t>
  </si>
  <si>
    <t>2019年浑南区老旧小区改造提质工程</t>
  </si>
  <si>
    <t>2019.04-2019.10</t>
  </si>
  <si>
    <t>建设地点位于浑南区政发小区，共有10栋住宅楼44个单元670住户，政发小区总占地面积2.3万平方米，总建筑面积5.5万平方米，建设内容为小区内翻新道路、改造排水管线、建设停车场、安装挡车器、新建门卫室、围墙翻修、实施小区美化亮化工程。</t>
  </si>
  <si>
    <t>赵兴亚
13840512255
刘贺
13804001198</t>
  </si>
  <si>
    <t>环保督察项目</t>
  </si>
  <si>
    <t>区财政资金安排</t>
  </si>
  <si>
    <t>部门</t>
  </si>
  <si>
    <t>区财政金额累计</t>
  </si>
  <si>
    <t>2019年
资金安排</t>
  </si>
  <si>
    <t>2018年底前完成招标</t>
  </si>
  <si>
    <t>全额上级或其他资金项目</t>
  </si>
  <si>
    <t>区财政资金项目</t>
  </si>
  <si>
    <t>会议纪要</t>
  </si>
  <si>
    <t>不列入计划项目</t>
  </si>
  <si>
    <t>暂不列入建设计划</t>
  </si>
  <si>
    <t>伊湾尊府中小学</t>
  </si>
  <si>
    <t>地块位于浑南区中部，沈抚城际铁路以北，朗明街以西，银卡东路以南，中学：规划用地面积25400平方米，建筑面积约为30000平方米；小学：规划用地面积24000平方米，建筑面积约为30000平方米。总投资估算2.7亿元，教学规模为各36个班型，总学生人数3600人。计划由政府出资建设。</t>
  </si>
  <si>
    <t>暂不列入建设计划，教育局需要多方面筹措资金，资金到位后随时启动增补进入计划。</t>
  </si>
  <si>
    <t>嘉榆新城小学</t>
  </si>
  <si>
    <t>地块位于浑南区西北部、华园路以南，树台街以西，占地面积43700平方米，建筑面积约30000平方米，总投资估算1.35亿元，教学规模为36个班型，总学生人数1800人。</t>
  </si>
  <si>
    <t>党校（体校）房屋及基础设施建设项目</t>
  </si>
  <si>
    <t>游泳馆和平房拆除，原地重建高层综合楼，建筑面积约8000平方米；原来六层楼保留，装修改造后使用。拟建设教研室、阅览室、会议室、宿舍、食堂及体育场馆。</t>
  </si>
  <si>
    <t>张硕
13897987215
刘正慧
15702400003</t>
  </si>
  <si>
    <t>不列入建设计划，建议在创新天地解决办公、培训等功能需求。。原游泳馆地址不建议建设，小投入无法解决需求，大建设财政能力不允许。建议党校提报区政府相关会议专议。</t>
  </si>
  <si>
    <t>区委党校</t>
  </si>
  <si>
    <t>不列入建设计划，采用其他方式</t>
  </si>
  <si>
    <t>安姆大厦消防设施系统维修改造</t>
  </si>
  <si>
    <t>2019.07-2020.12</t>
  </si>
  <si>
    <t>对安姆大厦消防系统进行维修改造，因原有建筑消防设备设施老化损坏、缺失，计划对火灾报警、室内外消火栓、喷淋、排烟、防火卷帘、应急疏散照明等系统进行维修改造，总建筑面积4.6万平方米。</t>
  </si>
  <si>
    <t>张琳
13940597360</t>
  </si>
  <si>
    <t>不列入建设计划，综合事务信息服务中心认真研究、分步解决问题。目前，综合事务信息服务中心准备先建立监控和语音预警系统，列入部门预算，采用政府采购方式。消防问题拟请消防局或第三方检测机构出具检测报告，根据检测报告进行下一步调整。</t>
  </si>
  <si>
    <t>综合事务信息服务中心</t>
  </si>
  <si>
    <t>13940377443韩局长</t>
  </si>
  <si>
    <t>机关三号楼及三号裙楼消防系统维修改造</t>
  </si>
  <si>
    <t>对机关三号楼及三号裙楼消防系统进行维修改造，因原有建筑消防设备设施老化损坏，计划火灾报警、室内外消火栓、喷淋、排烟、防火卷帘、应急疏散照明等系统进行维修改造，总建筑面积54706.03平方米。</t>
  </si>
  <si>
    <t>棋盘山法庭外墙保温及屋面防水工程</t>
  </si>
  <si>
    <t>2019.05-2020.08</t>
  </si>
  <si>
    <t>棋盘山法庭（建筑面积为600平方米）为原+A38:L38高坎老派出所旧址，墙体薄，没有外墙保温，室内温度不能保证，冬季办公室及审判法庭非常寒冷，墙体潮湿长毛，严重影响审判和日常办公顺利进行。为了保护国有资产，急需解决广大干警和诉讼当事人冬季室内保暖问题，创造良好的环境，计划对棋盘山法庭实施外墙保温及屋面防水工程，其中外墙保温面积600平方米，采用EPS聚苯板；屋面防水面积250平方米，采用高分子防水卷材。</t>
  </si>
  <si>
    <t>周丹
13840298061</t>
  </si>
  <si>
    <t>不列入建设计划，列入应急维修费用，由综合事务信息服务中心（机关事务管理局）研究委托国企实施全区机关用房应急维修相关工程。</t>
  </si>
  <si>
    <t>浑南区法院</t>
  </si>
  <si>
    <t>祝家法庭室内维修改造工程</t>
  </si>
  <si>
    <t>祝家法庭（建筑面积为815平方米)年久失修，雨水渗漏，造成棚顶和墙面脱落，为法庭实施屋内墙体大白重新处理，吊棚重做，其中室内墙体面积815平方米，刮大白刷乳胶漆；顶棚400平方米，石膏板吊顶。</t>
  </si>
  <si>
    <t>棋盘山法庭庭院改造工程</t>
  </si>
  <si>
    <t>棋盘山法庭地势较洼，常年积雪积水，遇雨季为进出法庭带来不便，另外院墙年久失修存在安全隐患，外临高坎大集，人流密集，墙体倾斜，需拆除原样恢复。建设内容包括：庭院面积为700平方米，为其垫高20厘米，平整加固地面并适当美化；拆除并新建围墙30米，围墙基础做300mm宽、500mm高混凝土地梁，地梁上做铁艺栏杆和砖墙，高度2400mm~2600mm。</t>
  </si>
  <si>
    <t>五三街道新成立新社区办公用房装修</t>
  </si>
  <si>
    <t>2018.10-2019.12</t>
  </si>
  <si>
    <t xml:space="preserve">
五三街道为新成立的五个城市社区装修办公用房。名称暂定为：华发首府、名流印象、优品天地、金地国际花园、正大社区，，总面积2791平方米，建设内容为室内装修，其中地面采用地砖和地板、墙面采用刮大白刷乳胶漆、顶棚格珊吊顶。</t>
  </si>
  <si>
    <t>丁勇刚
13940421106</t>
  </si>
  <si>
    <t>不列入建设计划,由五三街道列入部门预算。</t>
  </si>
  <si>
    <t>五三街道</t>
  </si>
  <si>
    <t>浑南区老旧小区房屋大、中维修工程</t>
  </si>
  <si>
    <t>全区弃管小区共68个，低收费物业小区共58个。2019年准备维修20个小区的屋面防水、墙皮脱落等问题，其中弃管小区17个，低收费小区3个，解决屋面防水总面积12万平方米，墙皮破损总面积6万平方米。</t>
  </si>
  <si>
    <t>不列入建设计划，由城乡建设事务服务中心列维护计划。</t>
  </si>
  <si>
    <t>2019年浑南区学校应急维修工程</t>
  </si>
  <si>
    <t>学校用水、用电、用火、供暖及风、雨、雪、地震等自然灾害所需要的紧急维修款。</t>
  </si>
  <si>
    <t>不列入建设计划，应急类项目不在建设计划的涵盖范围，由城乡建设事务服务中心（房管所）列入维护计划。</t>
  </si>
  <si>
    <t>2019年东陵路小学等7所学校防水维修工程</t>
  </si>
  <si>
    <t>区内中小学新做教学楼及功能教室屋面防水21000㎡。</t>
  </si>
  <si>
    <t>不列入建设计划，由城乡建设事务服务中心（房管所）列入维护计划。</t>
  </si>
  <si>
    <t>2019年51中学、白塔小学等校舍维修工程</t>
  </si>
  <si>
    <t>学校地下车库漏水维修，教学楼、体育馆玻璃幕维修，教学楼15万平方米室内大白维修，学校外5000平方米理石地面维修，外排水管线100米，更换木门150樘，主入口门更新120平方米等。</t>
  </si>
  <si>
    <t>2019年实验小学等学校电力、消防系统维修检测工程</t>
  </si>
  <si>
    <t>消防设备维修80000平方米，更换入户主电缆800米，更换消防管道180米，更新学校室内电路500平方米，检测全区学校消防系统的安全使用性能等。</t>
  </si>
  <si>
    <t>2019年浑南一校等7所学校暖气、围墙等改造工程</t>
  </si>
  <si>
    <t>更换暖气管路3500米，更新暖气片120组，更换室内暖气管道1500米，维修、更新铁艺围墙2500平方米，围墙加固40米等。</t>
  </si>
  <si>
    <t>2019年东陵路小学校舍维修改造工程</t>
  </si>
  <si>
    <t>楼体保温及粉刷1200平方米，学校东新建围墙70米，新建大门8米，新建门卫室36平方米，新建路面15000平方米等。</t>
  </si>
  <si>
    <t>不列入建设计划</t>
  </si>
  <si>
    <t>2019年北师大附属学校维修改造工程</t>
  </si>
  <si>
    <t>卫生间改造12个，防水500平方米，连廊维修地面400平方米，连廊安装窗户300平方米，改造教室450平方米，新装地下室通风系统1套，维修强电10处，外排水管道维修5处。</t>
  </si>
  <si>
    <t>不列入建设计划，根据项目急迫程度，今年不启动建设，调整进入2020年项目准备库。</t>
  </si>
  <si>
    <t>2019年实验中学校舍维修改造工程</t>
  </si>
  <si>
    <t>体育馆外墙、窗户防水处理及粉刷涂料1000平方米，卫生间更换窗户200平方米，新做沥青路面2000平方米，室外理石砖补修2000平方米。</t>
  </si>
  <si>
    <t>2019年浑南四中校舍维修改造工程</t>
  </si>
  <si>
    <t>教学楼塑钢窗更新2000平方米，卫生间改造7处，改造操场2000平方米等。</t>
  </si>
  <si>
    <t>五三街道城市新社区办公用户装修工程</t>
  </si>
  <si>
    <r>
      <rPr>
        <sz val="12"/>
        <rFont val="宋体"/>
        <charset val="134"/>
      </rPr>
      <t>五三街道为2019年新成立的四个城市社区装修办公用房，总面积2700平方米，</t>
    </r>
    <r>
      <rPr>
        <sz val="12"/>
        <rFont val="宋体"/>
        <charset val="134"/>
        <scheme val="minor"/>
      </rPr>
      <t>建设内容为室内装修，其中地面采用地砖和地板、墙面采用刮大白刷乳胶漆、顶棚格珊吊顶。</t>
    </r>
  </si>
  <si>
    <t>区法律公共服务中心维修改造项目</t>
  </si>
  <si>
    <t>2018.10--2018.10</t>
  </si>
  <si>
    <t>土建工程：其中拆除工程包括立面块料拆除墙柱面、石材面，隔断隔墙拆除轻质墙墙板，墙柱面龙骨及饰面拆除及护墙板等。新建墙体：成品玻璃隔断；双层玻璃夹百叶帘隔断、墙饰面龙骨基层、轻钢龙骨；墙饰面、夹板、卷材基层、隔音棉等。新建背景墙：墙饰面、夹板、卷材基层、细木工板基层；木基层板、防火涂料三遍；墙面饰；金属踢脚线等。墙面工程：墙饰面、夹板、卷材基层、细木、工板基层；木基层板、防火涂料三遍；墙饰面面层；墙饰面夹板、卷材基层、细木工板基层等。天棚工程：平面、跌级天棚装配式U型轻钢天棚龙骨（上人型）规格*600mm跌级；平面、跌级天棚石膏板天棚面层；刮大白、天棚面；乳胶漆、室内、天棚面；平面、跌级天棚矿棉板天棚面层搁放在龙骨上等。其他工程：牌匾；成品定制装饰展板；成品定制公示展板；不发光亚克力字；服务台；柱梁面、挂钩式干挂石材；玻璃门；石材消火栓暗门；一般抹灰、零星抹灰；平面砂浆找平层；石材楼地面等。安装工程：照明系统：塑料管拆除；灯具拆除；半硬质塑料管；塑料管敷设、刚性阻燃管敷设砖、混凝土结构暗配；塑料管敷设；管内穿线、穿照明线、铜芯、导线截面；吸顶灯具安装灯具周长等。插座系统：半硬质塑料管；管内穿线、穿照明线、铜芯、导线截面（小于等于）4mm2；单相两级和单相三级组合插座；暗装开关（插座）盒等。应急照明系统：灯具拆除；应急照明灯；安全出口标志灯；疏散指示灯；消火栓泵按钮；暗装接线盒；镀锌钢管SC15、SC25；管内穿线、穿照明线、铜芯、导丝截面（小于等于）2.5mm2等。弱电系统：塑料管拆除；监控摄像头；网络、电话双口插座；网络、电话双口插座底盒；半硬质塑料管；金属桥架；金属构件制作于安装、电缆桥架支撑架制作；镀锌长管；电源线；控制线；网线、管内穿放等。
通风系统：送风口；回风口；软管接口（帆布软接口）；安装费用；建筑智能化工程脚手架搭拆费；通风空调工程措施项目、脚手架搭拆费；系统调整费。
安装费用：电气设备安装工程、措施项目、脚手架搭拆费；建筑智能化工程脚手架搭拆费；通风空调工程措施项目、脚手架搭拆费：系统调整费。</t>
  </si>
  <si>
    <t>不列入建设计划,为2018年已经竣工完成项目，不在2019年建设计划编制范围。</t>
  </si>
  <si>
    <t>司法局</t>
  </si>
  <si>
    <t>此项目由区基建办负责组织施工建设。</t>
  </si>
  <si>
    <t>2019.01-2020.10</t>
  </si>
  <si>
    <t>原游泳馆拆除，将原六层教学楼和二层配建建筑保留，并进行整体修缮改造。即六层教学楼，增设2部电梯，设置教室、教研室、阅览室、会议室、宿舍；二层配建建筑设置食堂；原游泳馆建筑占地修建成露天篮球场及园林景观。</t>
  </si>
  <si>
    <t>张硕
13897987215</t>
  </si>
  <si>
    <t>方案五选一</t>
  </si>
  <si>
    <t>将原六层教学楼、游泳馆和二层配建建筑全部保留，并进行整体修缮改造。即六层教学楼，增设2部电梯，设置教室、教研室、阅览室、会议室、宿舍；游泳馆改造成500人阶梯教室及室内体育场馆；二层配建建筑设置食堂。</t>
  </si>
  <si>
    <t>2019.01-2020.12</t>
  </si>
  <si>
    <t>原游泳馆和二层配建建筑拆除，原地重建多层综合楼，建筑面积约8000平方米；原来六层楼保留，装修改造后使用。拟建设教研室、阅览室、会议室、宿舍、食堂及体育场馆。</t>
  </si>
  <si>
    <t>2019.01-2021.08</t>
  </si>
  <si>
    <t>原游泳馆、二层配建建筑、六层教学楼均拆除，原地重建一多层综合楼，建筑面积约12500平方米,拟建设教室、教研室、阅览室、会议室、宿舍、食堂及体育场馆。</t>
  </si>
  <si>
    <t>2019.01-2021.11</t>
  </si>
  <si>
    <t>原游泳馆、二层配建建筑、六层教学楼均拆除，原地重建一栋地上12层地下1层的教学综合楼，建筑面积约14300平方米。拟建设教室、教研室、阅览室、会议室、宿舍、食堂及体育场馆。</t>
  </si>
  <si>
    <t>2020年区政府投资项目情况表（房屋建筑类）</t>
  </si>
  <si>
    <t>2020年投资计划</t>
  </si>
  <si>
    <t>2018年投资计划</t>
  </si>
  <si>
    <t>2020年浑南区老旧小区改造提质工程</t>
  </si>
  <si>
    <t>2020.4-2020.10</t>
  </si>
  <si>
    <t>翻新道路、改造排水、供水、供电、供气和供热等共用部位管线、建设停车场、拆除私搭乱建，恢复违法占地；实施小区绿化美化亮化工程；安装挡车器、新建门卫室；安装监控系统。</t>
  </si>
  <si>
    <t>2020.01—2020.12</t>
  </si>
  <si>
    <t>解决五三街道、东湖街道、站东街道、祝家街道老旧小区屋面防水、墙皮破损等问题。</t>
  </si>
  <si>
    <t>刘映菲       18240395015</t>
  </si>
  <si>
    <t>泰奕夏园二期卫生服务用房装修工程</t>
  </si>
  <si>
    <t>2020.1-2020.12</t>
  </si>
  <si>
    <t>310平方米的社区卫生服务站装修工程。</t>
  </si>
  <si>
    <t>金辉公园云著卫生服务用房装修工程</t>
  </si>
  <si>
    <t>300平方米的社区卫生服务站装修工程。</t>
  </si>
  <si>
    <t>盛业健康医养、兴业健康医养项目卫生服务用房装修工程</t>
  </si>
  <si>
    <t>180平方米的社区卫生服务站装修工程。</t>
  </si>
  <si>
    <t>万润健康医养项目卫生服务用房装修工程</t>
  </si>
  <si>
    <t>150平方米的社区卫生服务站装修工程。</t>
  </si>
  <si>
    <t>2020.01-2020.12</t>
  </si>
  <si>
    <t>2019年区民政拟成立四个城市社区，名称尚未确定。</t>
  </si>
  <si>
    <t>2020.1-2022.8</t>
  </si>
  <si>
    <t>规模为各36个班型，总学生数3240人。中学：规划用地面积25400平方米，建筑面积约为30000平方米；小学：规划用地面积24000平方米，建筑面积约为30000平方米。</t>
  </si>
  <si>
    <t>2020.01-2021.08</t>
  </si>
  <si>
    <t>莫子山西初中</t>
  </si>
  <si>
    <t>规模为36班型，学生数1620人。规划用地面积31800平方米,建筑面积约为30000平方米。</t>
  </si>
  <si>
    <t>月星南初中</t>
  </si>
  <si>
    <t>规模为规模为36班型，容纳学生1620人，规划用地面积30500平方米，建筑面积约为30000平方米。</t>
  </si>
  <si>
    <t>月星南小学</t>
  </si>
  <si>
    <t>规模为36班型，容纳学生1620人，规划用地面积30400平方米，建筑面积约为30000平方米。</t>
  </si>
  <si>
    <t>东北大学西小学</t>
  </si>
  <si>
    <t>规模为36班型，占地面积25600平方米，建筑面积28000平方米，学生数1620人。</t>
  </si>
  <si>
    <t>东北大学西初中</t>
  </si>
  <si>
    <t>规模为36班型，占地面积36200平方米，建筑面积29000平方米，学生数1620人。</t>
  </si>
  <si>
    <t>营城子小学</t>
  </si>
  <si>
    <t>规模为36班型，占地面积31700平方米，建筑面积26000平方米，学生数1620人。</t>
  </si>
  <si>
    <t>2021年区政府投资项目情况表（房屋建筑类）</t>
  </si>
  <si>
    <r>
      <rPr>
        <sz val="11"/>
        <color indexed="8"/>
        <rFont val="宋体"/>
        <charset val="134"/>
      </rPr>
      <t>20</t>
    </r>
    <r>
      <rPr>
        <sz val="11"/>
        <color indexed="8"/>
        <rFont val="宋体"/>
        <charset val="134"/>
      </rPr>
      <t>21</t>
    </r>
    <r>
      <rPr>
        <sz val="11"/>
        <color indexed="8"/>
        <rFont val="宋体"/>
        <charset val="134"/>
      </rPr>
      <t>年浑南区老旧小区改造提质工程</t>
    </r>
  </si>
  <si>
    <t>2021.4-2021.10</t>
  </si>
  <si>
    <t>2021.01—2021.12</t>
  </si>
  <si>
    <t>解决王滨街道、望滨街道、李相街道、桃仙街道老旧小区屋面防水、墙皮破损等问题。</t>
  </si>
  <si>
    <t>远洋仰山卫生服务用房装修工程</t>
  </si>
  <si>
    <t>2021.1-2021.12</t>
  </si>
  <si>
    <t>紫提东郡六期卫生服务用房装修工程</t>
  </si>
  <si>
    <t>穗港公园里六期卫生服务用房装修工程</t>
  </si>
  <si>
    <t>400平方米的社区卫生服务站装修工程。</t>
  </si>
  <si>
    <t>金地樾檀山卫生服务用房装修工程</t>
  </si>
  <si>
    <t>542平方米的社区卫生服务站装修工程。</t>
  </si>
  <si>
    <t>港基双水岸卫生服务用房装修工程</t>
  </si>
  <si>
    <t>380平方米的社区卫生服务站装修工程。</t>
  </si>
  <si>
    <t>信达理想新城（四期）卫生服务用房装修工程</t>
  </si>
  <si>
    <t>首创光和郡卫生服务用房装修工程</t>
  </si>
  <si>
    <t>半山华府卫生服务用房装修工程</t>
  </si>
  <si>
    <t>恒大御峰卫生服务用房装修工程</t>
  </si>
  <si>
    <t>沈阳全运村Z-4地块卫生服务用房装修工程</t>
  </si>
  <si>
    <t>华发新城丽景嘉园、鸿景嘉园卫生服务用房装修工程</t>
  </si>
  <si>
    <t>集美万象卫生服务用房装修工程</t>
  </si>
  <si>
    <t>370平方米的社区卫生服务站装修工程。</t>
  </si>
  <si>
    <t>营城子初中</t>
  </si>
  <si>
    <t>规模为36班型，占地面积33400平方米，建筑面积29000平方米，学生数1620人。</t>
  </si>
  <si>
    <t>上下深回迁小学</t>
  </si>
  <si>
    <t>2020.1-2023.8</t>
  </si>
  <si>
    <t>规模为36班型，占地面积30300平方米，建筑面积26000平方米，学生数1620人。</t>
  </si>
  <si>
    <t>鹏欣西小学</t>
  </si>
  <si>
    <t>规模为36班型，占地面积30000平方米，建筑面积26000平方米，学生数1620人。</t>
  </si>
  <si>
    <t>孤儿学校北小学</t>
  </si>
  <si>
    <t>规模为24班型，占地面积14600平方米，建筑面积20000平方米，学生数1080人。</t>
  </si>
  <si>
    <t>桃仙回迁南小学</t>
  </si>
  <si>
    <t>规模为36班型，容纳学生1620人，规划用地面积44200平方米，建筑面积约为30000平方米。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</si>
</sst>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101">
    <font>
      <sz val="11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24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color indexed="8"/>
      <name val="宋体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Tahoma"/>
      <charset val="134"/>
    </font>
    <font>
      <sz val="11"/>
      <color indexed="8"/>
      <name val="Tahoma"/>
      <charset val="134"/>
    </font>
    <font>
      <sz val="11"/>
      <color indexed="9"/>
      <name val="宋体"/>
      <charset val="134"/>
    </font>
    <font>
      <sz val="11"/>
      <color theme="0"/>
      <name val="宋体"/>
      <charset val="134"/>
      <scheme val="minor"/>
    </font>
    <font>
      <sz val="11"/>
      <color theme="0"/>
      <name val="Tahoma"/>
      <charset val="134"/>
    </font>
    <font>
      <sz val="11"/>
      <color indexed="9"/>
      <name val="Tahoma"/>
      <charset val="134"/>
    </font>
    <font>
      <b/>
      <sz val="15"/>
      <color indexed="56"/>
      <name val="宋体"/>
      <charset val="134"/>
    </font>
    <font>
      <b/>
      <sz val="15"/>
      <color theme="3"/>
      <name val="宋体"/>
      <charset val="134"/>
      <scheme val="minor"/>
    </font>
    <font>
      <b/>
      <sz val="15"/>
      <color indexed="62"/>
      <name val="宋体"/>
      <charset val="134"/>
    </font>
    <font>
      <b/>
      <sz val="15"/>
      <color theme="3"/>
      <name val="Tahoma"/>
      <charset val="134"/>
    </font>
    <font>
      <b/>
      <sz val="15"/>
      <color indexed="62"/>
      <name val="Tahoma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b/>
      <sz val="13"/>
      <color theme="3"/>
      <name val="宋体"/>
      <charset val="134"/>
      <scheme val="minor"/>
    </font>
    <font>
      <b/>
      <sz val="13"/>
      <color indexed="62"/>
      <name val="宋体"/>
      <charset val="134"/>
    </font>
    <font>
      <b/>
      <sz val="13"/>
      <color theme="3"/>
      <name val="Tahoma"/>
      <charset val="134"/>
    </font>
    <font>
      <b/>
      <sz val="13"/>
      <color indexed="62"/>
      <name val="Tahoma"/>
      <charset val="134"/>
    </font>
    <font>
      <b/>
      <sz val="18"/>
      <color theme="3"/>
      <name val="宋体"/>
      <charset val="134"/>
      <scheme val="major"/>
    </font>
    <font>
      <b/>
      <sz val="18"/>
      <color indexed="62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indexed="62"/>
      <name val="宋体"/>
      <charset val="134"/>
    </font>
    <font>
      <b/>
      <sz val="11"/>
      <color theme="3"/>
      <name val="Tahoma"/>
      <charset val="134"/>
    </font>
    <font>
      <b/>
      <sz val="11"/>
      <color indexed="62"/>
      <name val="Tahoma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rgb="FF9C0006"/>
      <name val="宋体"/>
      <charset val="134"/>
      <scheme val="minor"/>
    </font>
    <font>
      <sz val="11"/>
      <color indexed="16"/>
      <name val="宋体"/>
      <charset val="134"/>
    </font>
    <font>
      <sz val="11"/>
      <color rgb="FF9C0006"/>
      <name val="Tahoma"/>
      <charset val="134"/>
    </font>
    <font>
      <sz val="11"/>
      <color indexed="16"/>
      <name val="Tahoma"/>
      <charset val="134"/>
    </font>
    <font>
      <sz val="11"/>
      <color rgb="FF000000"/>
      <name val="宋体"/>
      <charset val="134"/>
      <scheme val="minor"/>
    </font>
    <font>
      <sz val="11"/>
      <color rgb="FF000000"/>
      <name val="Tahoma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  <font>
      <sz val="11"/>
      <color rgb="FF006100"/>
      <name val="宋体"/>
      <charset val="134"/>
      <scheme val="minor"/>
    </font>
    <font>
      <sz val="11"/>
      <color rgb="FF006100"/>
      <name val="Tahoma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Tahoma"/>
      <charset val="134"/>
    </font>
    <font>
      <b/>
      <sz val="11"/>
      <color indexed="8"/>
      <name val="Tahoma"/>
      <charset val="134"/>
    </font>
    <font>
      <b/>
      <sz val="11"/>
      <color indexed="52"/>
      <name val="宋体"/>
      <charset val="134"/>
    </font>
    <font>
      <b/>
      <sz val="11"/>
      <color rgb="FFFA7D00"/>
      <name val="宋体"/>
      <charset val="134"/>
      <scheme val="minor"/>
    </font>
    <font>
      <b/>
      <sz val="11"/>
      <color rgb="FFFA7D00"/>
      <name val="Tahoma"/>
      <charset val="134"/>
    </font>
    <font>
      <b/>
      <sz val="11"/>
      <color indexed="53"/>
      <name val="Tahoma"/>
      <charset val="134"/>
    </font>
    <font>
      <b/>
      <sz val="11"/>
      <color indexed="9"/>
      <name val="宋体"/>
      <charset val="134"/>
    </font>
    <font>
      <b/>
      <sz val="11"/>
      <color theme="0"/>
      <name val="宋体"/>
      <charset val="134"/>
      <scheme val="minor"/>
    </font>
    <font>
      <b/>
      <sz val="11"/>
      <color theme="0"/>
      <name val="Tahoma"/>
      <charset val="134"/>
    </font>
    <font>
      <b/>
      <sz val="11"/>
      <color indexed="9"/>
      <name val="Tahoma"/>
      <charset val="134"/>
    </font>
    <font>
      <i/>
      <sz val="11"/>
      <color indexed="23"/>
      <name val="宋体"/>
      <charset val="134"/>
    </font>
    <font>
      <i/>
      <sz val="11"/>
      <color rgb="FF7F7F7F"/>
      <name val="宋体"/>
      <charset val="134"/>
      <scheme val="minor"/>
    </font>
    <font>
      <i/>
      <sz val="11"/>
      <color rgb="FF7F7F7F"/>
      <name val="Tahoma"/>
      <charset val="134"/>
    </font>
    <font>
      <sz val="11"/>
      <color indexed="10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Tahoma"/>
      <charset val="134"/>
    </font>
    <font>
      <sz val="11"/>
      <color indexed="52"/>
      <name val="宋体"/>
      <charset val="134"/>
    </font>
    <font>
      <sz val="11"/>
      <color rgb="FFFA7D00"/>
      <name val="宋体"/>
      <charset val="134"/>
      <scheme val="minor"/>
    </font>
    <font>
      <sz val="11"/>
      <color rgb="FFFA7D00"/>
      <name val="Tahoma"/>
      <charset val="134"/>
    </font>
    <font>
      <sz val="11"/>
      <color indexed="60"/>
      <name val="宋体"/>
      <charset val="134"/>
    </font>
    <font>
      <sz val="11"/>
      <color rgb="FF9C6500"/>
      <name val="宋体"/>
      <charset val="134"/>
      <scheme val="minor"/>
    </font>
    <font>
      <sz val="11"/>
      <color rgb="FF9C6500"/>
      <name val="Tahoma"/>
      <charset val="134"/>
    </font>
    <font>
      <sz val="11"/>
      <color indexed="19"/>
      <name val="Tahoma"/>
      <charset val="134"/>
    </font>
    <font>
      <b/>
      <sz val="11"/>
      <color rgb="FF3F3F3F"/>
      <name val="宋体"/>
      <charset val="134"/>
      <scheme val="minor"/>
    </font>
    <font>
      <b/>
      <sz val="11"/>
      <color rgb="FF3F3F3F"/>
      <name val="Tahoma"/>
      <charset val="134"/>
    </font>
    <font>
      <sz val="11"/>
      <color indexed="62"/>
      <name val="宋体"/>
      <charset val="134"/>
    </font>
    <font>
      <sz val="11"/>
      <color rgb="FF3F3F76"/>
      <name val="宋体"/>
      <charset val="134"/>
      <scheme val="minor"/>
    </font>
    <font>
      <sz val="11"/>
      <color rgb="FF3F3F76"/>
      <name val="Tahoma"/>
      <charset val="134"/>
    </font>
    <font>
      <sz val="11"/>
      <color indexed="62"/>
      <name val="Tahoma"/>
      <charset val="134"/>
    </font>
    <font>
      <sz val="12"/>
      <name val="Times New Roman"/>
      <charset val="134"/>
    </font>
  </fonts>
  <fills count="14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89013336588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theme="4" tint="0.799859614856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829096346934"/>
        <bgColor indexed="64"/>
      </patternFill>
    </fill>
    <fill>
      <patternFill patternType="solid">
        <fgColor theme="4" tint="0.799798577837458"/>
        <bgColor indexed="64"/>
      </patternFill>
    </fill>
    <fill>
      <patternFill patternType="solid">
        <fgColor theme="4" tint="0.79976805932798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890133365886"/>
        <bgColor indexed="64"/>
      </patternFill>
    </fill>
    <fill>
      <patternFill patternType="solid">
        <fgColor theme="5" tint="0.799859614856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799829096346934"/>
        <bgColor indexed="64"/>
      </patternFill>
    </fill>
    <fill>
      <patternFill patternType="solid">
        <fgColor theme="5" tint="0.799798577837458"/>
        <bgColor indexed="64"/>
      </patternFill>
    </fill>
    <fill>
      <patternFill patternType="solid">
        <fgColor theme="5" tint="0.799768059327982"/>
        <bgColor indexed="64"/>
      </patternFill>
    </fill>
    <fill>
      <patternFill patternType="solid">
        <fgColor theme="6" tint="0.799890133365886"/>
        <bgColor indexed="64"/>
      </patternFill>
    </fill>
    <fill>
      <patternFill patternType="solid">
        <fgColor theme="6" tint="0.79985961485641"/>
        <bgColor indexed="64"/>
      </patternFill>
    </fill>
    <fill>
      <patternFill patternType="solid">
        <fgColor theme="6" tint="0.799829096346934"/>
        <bgColor indexed="64"/>
      </patternFill>
    </fill>
    <fill>
      <patternFill patternType="solid">
        <fgColor theme="6" tint="0.799768059327982"/>
        <bgColor indexed="64"/>
      </patternFill>
    </fill>
    <fill>
      <patternFill patternType="solid">
        <fgColor theme="6" tint="0.79979857783745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890133365886"/>
        <bgColor indexed="64"/>
      </patternFill>
    </fill>
    <fill>
      <patternFill patternType="solid">
        <fgColor theme="7" tint="0.79985961485641"/>
        <bgColor indexed="64"/>
      </patternFill>
    </fill>
    <fill>
      <patternFill patternType="solid">
        <fgColor theme="7" tint="0.799829096346934"/>
        <bgColor indexed="64"/>
      </patternFill>
    </fill>
    <fill>
      <patternFill patternType="solid">
        <fgColor theme="7" tint="0.799798577837458"/>
        <bgColor indexed="64"/>
      </patternFill>
    </fill>
    <fill>
      <patternFill patternType="solid">
        <fgColor theme="7" tint="0.799768059327982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theme="8" tint="0.79985961485641"/>
        <bgColor indexed="64"/>
      </patternFill>
    </fill>
    <fill>
      <patternFill patternType="solid">
        <fgColor theme="8" tint="0.799829096346934"/>
        <bgColor indexed="64"/>
      </patternFill>
    </fill>
    <fill>
      <patternFill patternType="solid">
        <fgColor theme="8" tint="0.799798577837458"/>
        <bgColor indexed="64"/>
      </patternFill>
    </fill>
    <fill>
      <patternFill patternType="solid">
        <fgColor theme="8" tint="0.79976805932798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theme="9" tint="0.79985961485641"/>
        <bgColor indexed="64"/>
      </patternFill>
    </fill>
    <fill>
      <patternFill patternType="solid">
        <fgColor theme="9" tint="0.799829096346934"/>
        <bgColor indexed="64"/>
      </patternFill>
    </fill>
    <fill>
      <patternFill patternType="solid">
        <fgColor theme="9" tint="0.799798577837458"/>
        <bgColor indexed="64"/>
      </patternFill>
    </fill>
    <fill>
      <patternFill patternType="solid">
        <fgColor theme="9" tint="0.79976805932798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theme="4" tint="0.399853511154515"/>
        <bgColor indexed="64"/>
      </patternFill>
    </fill>
    <fill>
      <patternFill patternType="solid">
        <fgColor theme="4" tint="0.399822992645039"/>
        <bgColor indexed="64"/>
      </patternFill>
    </fill>
    <fill>
      <patternFill patternType="solid">
        <fgColor theme="4" tint="0.399792474135563"/>
        <bgColor indexed="64"/>
      </patternFill>
    </fill>
    <fill>
      <patternFill patternType="solid">
        <fgColor theme="4" tint="0.399761955626087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5" tint="0.399853511154515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theme="5" tint="0.399792474135563"/>
        <bgColor indexed="64"/>
      </patternFill>
    </fill>
    <fill>
      <patternFill patternType="solid">
        <fgColor theme="5" tint="0.399761955626087"/>
        <bgColor indexed="64"/>
      </patternFill>
    </fill>
    <fill>
      <patternFill patternType="solid">
        <fgColor theme="6" tint="0.399884029663991"/>
        <bgColor indexed="64"/>
      </patternFill>
    </fill>
    <fill>
      <patternFill patternType="solid">
        <fgColor theme="6" tint="0.399853511154515"/>
        <bgColor indexed="64"/>
      </patternFill>
    </fill>
    <fill>
      <patternFill patternType="solid">
        <fgColor theme="6" tint="0.399822992645039"/>
        <bgColor indexed="64"/>
      </patternFill>
    </fill>
    <fill>
      <patternFill patternType="solid">
        <fgColor theme="6" tint="0.399792474135563"/>
        <bgColor indexed="64"/>
      </patternFill>
    </fill>
    <fill>
      <patternFill patternType="solid">
        <fgColor theme="6" tint="0.399761955626087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7" tint="0.399853511154515"/>
        <bgColor indexed="64"/>
      </patternFill>
    </fill>
    <fill>
      <patternFill patternType="solid">
        <fgColor theme="7" tint="0.399822992645039"/>
        <bgColor indexed="64"/>
      </patternFill>
    </fill>
    <fill>
      <patternFill patternType="solid">
        <fgColor theme="7" tint="0.399792474135563"/>
        <bgColor indexed="64"/>
      </patternFill>
    </fill>
    <fill>
      <patternFill patternType="solid">
        <fgColor theme="7" tint="0.39976195562608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399884029663991"/>
        <bgColor indexed="64"/>
      </patternFill>
    </fill>
    <fill>
      <patternFill patternType="solid">
        <fgColor theme="8" tint="0.399853511154515"/>
        <bgColor indexed="64"/>
      </patternFill>
    </fill>
    <fill>
      <patternFill patternType="solid">
        <fgColor theme="8" tint="0.399822992645039"/>
        <bgColor indexed="64"/>
      </patternFill>
    </fill>
    <fill>
      <patternFill patternType="solid">
        <fgColor theme="8" tint="0.399792474135563"/>
        <bgColor indexed="64"/>
      </patternFill>
    </fill>
    <fill>
      <patternFill patternType="solid">
        <fgColor theme="8" tint="0.39976195562608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theme="9" tint="0.399853511154515"/>
        <bgColor indexed="64"/>
      </patternFill>
    </fill>
    <fill>
      <patternFill patternType="solid">
        <fgColor theme="9" tint="0.399822992645039"/>
        <bgColor indexed="64"/>
      </patternFill>
    </fill>
    <fill>
      <patternFill patternType="solid">
        <fgColor theme="9" tint="0.399792474135563"/>
        <bgColor indexed="64"/>
      </patternFill>
    </fill>
    <fill>
      <patternFill patternType="solid">
        <fgColor theme="9" tint="0.39976195562608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theme="4" tint="0.399884029663991"/>
      </bottom>
      <diagonal/>
    </border>
    <border>
      <left/>
      <right/>
      <top/>
      <bottom style="medium">
        <color theme="4" tint="0.399853511154515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medium">
        <color theme="4" tint="0.399822992645039"/>
      </bottom>
      <diagonal/>
    </border>
    <border>
      <left/>
      <right/>
      <top/>
      <bottom style="medium">
        <color theme="4" tint="0.399792474135563"/>
      </bottom>
      <diagonal/>
    </border>
    <border>
      <left/>
      <right/>
      <top/>
      <bottom style="medium">
        <color theme="4" tint="0.39976195562608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38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9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7" fillId="0" borderId="0"/>
    <xf numFmtId="0" fontId="31" fillId="0" borderId="0"/>
    <xf numFmtId="0" fontId="5" fillId="0" borderId="0" applyNumberFormat="0" applyFill="0" applyBorder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7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56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5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8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7" fillId="59" borderId="0" applyNumberFormat="0" applyBorder="0" applyAlignment="0" applyProtection="0">
      <alignment vertical="center"/>
    </xf>
    <xf numFmtId="0" fontId="32" fillId="60" borderId="0" applyNumberFormat="0" applyBorder="0" applyAlignment="0" applyProtection="0">
      <alignment vertical="center"/>
    </xf>
    <xf numFmtId="0" fontId="32" fillId="61" borderId="0" applyNumberFormat="0" applyBorder="0" applyAlignment="0" applyProtection="0">
      <alignment vertical="center"/>
    </xf>
    <xf numFmtId="0" fontId="32" fillId="62" borderId="0" applyNumberFormat="0" applyBorder="0" applyAlignment="0" applyProtection="0">
      <alignment vertical="center"/>
    </xf>
    <xf numFmtId="0" fontId="32" fillId="63" borderId="0" applyNumberFormat="0" applyBorder="0" applyAlignment="0" applyProtection="0">
      <alignment vertical="center"/>
    </xf>
    <xf numFmtId="0" fontId="32" fillId="64" borderId="0" applyNumberFormat="0" applyBorder="0" applyAlignment="0" applyProtection="0">
      <alignment vertical="center"/>
    </xf>
    <xf numFmtId="0" fontId="33" fillId="6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33" fillId="63" borderId="0" applyNumberFormat="0" applyBorder="0" applyAlignment="0" applyProtection="0">
      <alignment vertical="center"/>
    </xf>
    <xf numFmtId="0" fontId="33" fillId="64" borderId="0" applyNumberFormat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32" fillId="66" borderId="0" applyNumberFormat="0" applyBorder="0" applyAlignment="0" applyProtection="0">
      <alignment vertical="center"/>
    </xf>
    <xf numFmtId="0" fontId="32" fillId="67" borderId="0" applyNumberFormat="0" applyBorder="0" applyAlignment="0" applyProtection="0">
      <alignment vertical="center"/>
    </xf>
    <xf numFmtId="0" fontId="32" fillId="68" borderId="0" applyNumberFormat="0" applyBorder="0" applyAlignment="0" applyProtection="0">
      <alignment vertical="center"/>
    </xf>
    <xf numFmtId="0" fontId="32" fillId="69" borderId="0" applyNumberFormat="0" applyBorder="0" applyAlignment="0" applyProtection="0">
      <alignment vertical="center"/>
    </xf>
    <xf numFmtId="0" fontId="33" fillId="65" borderId="0" applyNumberFormat="0" applyBorder="0" applyAlignment="0" applyProtection="0">
      <alignment vertical="center"/>
    </xf>
    <xf numFmtId="0" fontId="33" fillId="66" borderId="0" applyNumberFormat="0" applyBorder="0" applyAlignment="0" applyProtection="0">
      <alignment vertical="center"/>
    </xf>
    <xf numFmtId="0" fontId="33" fillId="67" borderId="0" applyNumberFormat="0" applyBorder="0" applyAlignment="0" applyProtection="0">
      <alignment vertical="center"/>
    </xf>
    <xf numFmtId="0" fontId="33" fillId="68" borderId="0" applyNumberFormat="0" applyBorder="0" applyAlignment="0" applyProtection="0">
      <alignment vertical="center"/>
    </xf>
    <xf numFmtId="0" fontId="33" fillId="69" borderId="0" applyNumberFormat="0" applyBorder="0" applyAlignment="0" applyProtection="0">
      <alignment vertical="center"/>
    </xf>
    <xf numFmtId="0" fontId="7" fillId="70" borderId="0" applyNumberFormat="0" applyBorder="0" applyAlignment="0" applyProtection="0">
      <alignment vertical="center"/>
    </xf>
    <xf numFmtId="0" fontId="32" fillId="71" borderId="0" applyNumberFormat="0" applyBorder="0" applyAlignment="0" applyProtection="0">
      <alignment vertical="center"/>
    </xf>
    <xf numFmtId="0" fontId="32" fillId="72" borderId="0" applyNumberFormat="0" applyBorder="0" applyAlignment="0" applyProtection="0">
      <alignment vertical="center"/>
    </xf>
    <xf numFmtId="0" fontId="32" fillId="73" borderId="0" applyNumberFormat="0" applyBorder="0" applyAlignment="0" applyProtection="0">
      <alignment vertical="center"/>
    </xf>
    <xf numFmtId="0" fontId="32" fillId="74" borderId="0" applyNumberFormat="0" applyBorder="0" applyAlignment="0" applyProtection="0">
      <alignment vertical="center"/>
    </xf>
    <xf numFmtId="0" fontId="32" fillId="75" borderId="0" applyNumberFormat="0" applyBorder="0" applyAlignment="0" applyProtection="0">
      <alignment vertical="center"/>
    </xf>
    <xf numFmtId="0" fontId="33" fillId="71" borderId="0" applyNumberFormat="0" applyBorder="0" applyAlignment="0" applyProtection="0">
      <alignment vertical="center"/>
    </xf>
    <xf numFmtId="0" fontId="33" fillId="72" borderId="0" applyNumberFormat="0" applyBorder="0" applyAlignment="0" applyProtection="0">
      <alignment vertical="center"/>
    </xf>
    <xf numFmtId="0" fontId="33" fillId="73" borderId="0" applyNumberFormat="0" applyBorder="0" applyAlignment="0" applyProtection="0">
      <alignment vertical="center"/>
    </xf>
    <xf numFmtId="0" fontId="33" fillId="74" borderId="0" applyNumberFormat="0" applyBorder="0" applyAlignment="0" applyProtection="0">
      <alignment vertical="center"/>
    </xf>
    <xf numFmtId="0" fontId="33" fillId="75" borderId="0" applyNumberFormat="0" applyBorder="0" applyAlignment="0" applyProtection="0">
      <alignment vertical="center"/>
    </xf>
    <xf numFmtId="0" fontId="7" fillId="76" borderId="0" applyNumberFormat="0" applyBorder="0" applyAlignment="0" applyProtection="0">
      <alignment vertical="center"/>
    </xf>
    <xf numFmtId="0" fontId="32" fillId="77" borderId="0" applyNumberFormat="0" applyBorder="0" applyAlignment="0" applyProtection="0">
      <alignment vertical="center"/>
    </xf>
    <xf numFmtId="0" fontId="33" fillId="77" borderId="0" applyNumberFormat="0" applyBorder="0" applyAlignment="0" applyProtection="0">
      <alignment vertical="center"/>
    </xf>
    <xf numFmtId="0" fontId="7" fillId="78" borderId="0" applyNumberFormat="0" applyBorder="0" applyAlignment="0" applyProtection="0">
      <alignment vertical="center"/>
    </xf>
    <xf numFmtId="0" fontId="32" fillId="79" borderId="0" applyNumberFormat="0" applyBorder="0" applyAlignment="0" applyProtection="0">
      <alignment vertical="center"/>
    </xf>
    <xf numFmtId="0" fontId="33" fillId="79" borderId="0" applyNumberFormat="0" applyBorder="0" applyAlignment="0" applyProtection="0">
      <alignment vertical="center"/>
    </xf>
    <xf numFmtId="0" fontId="34" fillId="70" borderId="0" applyNumberFormat="0" applyBorder="0" applyAlignment="0" applyProtection="0">
      <alignment vertical="center"/>
    </xf>
    <xf numFmtId="0" fontId="7" fillId="80" borderId="0" applyNumberFormat="0" applyBorder="0" applyAlignment="0" applyProtection="0">
      <alignment vertical="center"/>
    </xf>
    <xf numFmtId="0" fontId="32" fillId="81" borderId="0" applyNumberFormat="0" applyBorder="0" applyAlignment="0" applyProtection="0">
      <alignment vertical="center"/>
    </xf>
    <xf numFmtId="0" fontId="33" fillId="81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2" fillId="82" borderId="0" applyNumberFormat="0" applyBorder="0" applyAlignment="0" applyProtection="0">
      <alignment vertical="center"/>
    </xf>
    <xf numFmtId="0" fontId="7" fillId="83" borderId="0" applyNumberFormat="0" applyBorder="0" applyAlignment="0" applyProtection="0">
      <alignment vertical="center"/>
    </xf>
    <xf numFmtId="0" fontId="33" fillId="82" borderId="0" applyNumberFormat="0" applyBorder="0" applyAlignment="0" applyProtection="0">
      <alignment vertical="center"/>
    </xf>
    <xf numFmtId="0" fontId="34" fillId="83" borderId="0" applyNumberFormat="0" applyBorder="0" applyAlignment="0" applyProtection="0">
      <alignment vertical="center"/>
    </xf>
    <xf numFmtId="0" fontId="32" fillId="84" borderId="0" applyNumberFormat="0" applyBorder="0" applyAlignment="0" applyProtection="0">
      <alignment vertical="center"/>
    </xf>
    <xf numFmtId="0" fontId="33" fillId="84" borderId="0" applyNumberFormat="0" applyBorder="0" applyAlignment="0" applyProtection="0">
      <alignment vertical="center"/>
    </xf>
    <xf numFmtId="0" fontId="7" fillId="85" borderId="0" applyNumberFormat="0" applyBorder="0" applyAlignment="0" applyProtection="0">
      <alignment vertical="center"/>
    </xf>
    <xf numFmtId="0" fontId="32" fillId="86" borderId="0" applyNumberFormat="0" applyBorder="0" applyAlignment="0" applyProtection="0">
      <alignment vertical="center"/>
    </xf>
    <xf numFmtId="0" fontId="33" fillId="86" borderId="0" applyNumberFormat="0" applyBorder="0" applyAlignment="0" applyProtection="0">
      <alignment vertical="center"/>
    </xf>
    <xf numFmtId="0" fontId="35" fillId="87" borderId="0" applyNumberFormat="0" applyBorder="0" applyAlignment="0" applyProtection="0">
      <alignment vertical="center"/>
    </xf>
    <xf numFmtId="0" fontId="36" fillId="88" borderId="0" applyNumberFormat="0" applyBorder="0" applyAlignment="0" applyProtection="0">
      <alignment vertical="center"/>
    </xf>
    <xf numFmtId="0" fontId="36" fillId="89" borderId="0" applyNumberFormat="0" applyBorder="0" applyAlignment="0" applyProtection="0">
      <alignment vertical="center"/>
    </xf>
    <xf numFmtId="0" fontId="35" fillId="83" borderId="0" applyNumberFormat="0" applyBorder="0" applyAlignment="0" applyProtection="0">
      <alignment vertical="center"/>
    </xf>
    <xf numFmtId="0" fontId="36" fillId="90" borderId="0" applyNumberFormat="0" applyBorder="0" applyAlignment="0" applyProtection="0">
      <alignment vertical="center"/>
    </xf>
    <xf numFmtId="0" fontId="36" fillId="91" borderId="0" applyNumberFormat="0" applyBorder="0" applyAlignment="0" applyProtection="0">
      <alignment vertical="center"/>
    </xf>
    <xf numFmtId="0" fontId="36" fillId="92" borderId="0" applyNumberFormat="0" applyBorder="0" applyAlignment="0" applyProtection="0">
      <alignment vertical="center"/>
    </xf>
    <xf numFmtId="0" fontId="37" fillId="88" borderId="0" applyNumberFormat="0" applyBorder="0" applyAlignment="0" applyProtection="0">
      <alignment vertical="center"/>
    </xf>
    <xf numFmtId="0" fontId="37" fillId="89" borderId="0" applyNumberFormat="0" applyBorder="0" applyAlignment="0" applyProtection="0">
      <alignment vertical="center"/>
    </xf>
    <xf numFmtId="0" fontId="38" fillId="83" borderId="0" applyNumberFormat="0" applyBorder="0" applyAlignment="0" applyProtection="0">
      <alignment vertical="center"/>
    </xf>
    <xf numFmtId="0" fontId="37" fillId="90" borderId="0" applyNumberFormat="0" applyBorder="0" applyAlignment="0" applyProtection="0">
      <alignment vertical="center"/>
    </xf>
    <xf numFmtId="0" fontId="37" fillId="91" borderId="0" applyNumberFormat="0" applyBorder="0" applyAlignment="0" applyProtection="0">
      <alignment vertical="center"/>
    </xf>
    <xf numFmtId="0" fontId="37" fillId="92" borderId="0" applyNumberFormat="0" applyBorder="0" applyAlignment="0" applyProtection="0">
      <alignment vertical="center"/>
    </xf>
    <xf numFmtId="0" fontId="35" fillId="78" borderId="0" applyNumberFormat="0" applyBorder="0" applyAlignment="0" applyProtection="0">
      <alignment vertical="center"/>
    </xf>
    <xf numFmtId="0" fontId="36" fillId="93" borderId="0" applyNumberFormat="0" applyBorder="0" applyAlignment="0" applyProtection="0">
      <alignment vertical="center"/>
    </xf>
    <xf numFmtId="0" fontId="36" fillId="94" borderId="0" applyNumberFormat="0" applyBorder="0" applyAlignment="0" applyProtection="0">
      <alignment vertical="center"/>
    </xf>
    <xf numFmtId="0" fontId="36" fillId="95" borderId="0" applyNumberFormat="0" applyBorder="0" applyAlignment="0" applyProtection="0">
      <alignment vertical="center"/>
    </xf>
    <xf numFmtId="0" fontId="36" fillId="96" borderId="0" applyNumberFormat="0" applyBorder="0" applyAlignment="0" applyProtection="0">
      <alignment vertical="center"/>
    </xf>
    <xf numFmtId="0" fontId="36" fillId="97" borderId="0" applyNumberFormat="0" applyBorder="0" applyAlignment="0" applyProtection="0">
      <alignment vertical="center"/>
    </xf>
    <xf numFmtId="0" fontId="37" fillId="93" borderId="0" applyNumberFormat="0" applyBorder="0" applyAlignment="0" applyProtection="0">
      <alignment vertical="center"/>
    </xf>
    <xf numFmtId="0" fontId="37" fillId="94" borderId="0" applyNumberFormat="0" applyBorder="0" applyAlignment="0" applyProtection="0">
      <alignment vertical="center"/>
    </xf>
    <xf numFmtId="0" fontId="38" fillId="78" borderId="0" applyNumberFormat="0" applyBorder="0" applyAlignment="0" applyProtection="0">
      <alignment vertical="center"/>
    </xf>
    <xf numFmtId="0" fontId="37" fillId="95" borderId="0" applyNumberFormat="0" applyBorder="0" applyAlignment="0" applyProtection="0">
      <alignment vertical="center"/>
    </xf>
    <xf numFmtId="0" fontId="37" fillId="96" borderId="0" applyNumberFormat="0" applyBorder="0" applyAlignment="0" applyProtection="0">
      <alignment vertical="center"/>
    </xf>
    <xf numFmtId="0" fontId="37" fillId="97" borderId="0" applyNumberFormat="0" applyBorder="0" applyAlignment="0" applyProtection="0">
      <alignment vertical="center"/>
    </xf>
    <xf numFmtId="0" fontId="35" fillId="80" borderId="0" applyNumberFormat="0" applyBorder="0" applyAlignment="0" applyProtection="0">
      <alignment vertical="center"/>
    </xf>
    <xf numFmtId="0" fontId="36" fillId="98" borderId="0" applyNumberFormat="0" applyBorder="0" applyAlignment="0" applyProtection="0">
      <alignment vertical="center"/>
    </xf>
    <xf numFmtId="0" fontId="36" fillId="99" borderId="0" applyNumberFormat="0" applyBorder="0" applyAlignment="0" applyProtection="0">
      <alignment vertical="center"/>
    </xf>
    <xf numFmtId="0" fontId="36" fillId="100" borderId="0" applyNumberFormat="0" applyBorder="0" applyAlignment="0" applyProtection="0">
      <alignment vertical="center"/>
    </xf>
    <xf numFmtId="0" fontId="36" fillId="101" borderId="0" applyNumberFormat="0" applyBorder="0" applyAlignment="0" applyProtection="0">
      <alignment vertical="center"/>
    </xf>
    <xf numFmtId="0" fontId="36" fillId="102" borderId="0" applyNumberFormat="0" applyBorder="0" applyAlignment="0" applyProtection="0">
      <alignment vertical="center"/>
    </xf>
    <xf numFmtId="0" fontId="37" fillId="98" borderId="0" applyNumberFormat="0" applyBorder="0" applyAlignment="0" applyProtection="0">
      <alignment vertical="center"/>
    </xf>
    <xf numFmtId="0" fontId="37" fillId="99" borderId="0" applyNumberFormat="0" applyBorder="0" applyAlignment="0" applyProtection="0">
      <alignment vertical="center"/>
    </xf>
    <xf numFmtId="0" fontId="37" fillId="100" borderId="0" applyNumberFormat="0" applyBorder="0" applyAlignment="0" applyProtection="0">
      <alignment vertical="center"/>
    </xf>
    <xf numFmtId="0" fontId="37" fillId="101" borderId="0" applyNumberFormat="0" applyBorder="0" applyAlignment="0" applyProtection="0">
      <alignment vertical="center"/>
    </xf>
    <xf numFmtId="0" fontId="37" fillId="102" borderId="0" applyNumberFormat="0" applyBorder="0" applyAlignment="0" applyProtection="0">
      <alignment vertical="center"/>
    </xf>
    <xf numFmtId="0" fontId="36" fillId="103" borderId="0" applyNumberFormat="0" applyBorder="0" applyAlignment="0" applyProtection="0">
      <alignment vertical="center"/>
    </xf>
    <xf numFmtId="0" fontId="36" fillId="104" borderId="0" applyNumberFormat="0" applyBorder="0" applyAlignment="0" applyProtection="0">
      <alignment vertical="center"/>
    </xf>
    <xf numFmtId="0" fontId="36" fillId="105" borderId="0" applyNumberFormat="0" applyBorder="0" applyAlignment="0" applyProtection="0">
      <alignment vertical="center"/>
    </xf>
    <xf numFmtId="0" fontId="36" fillId="106" borderId="0" applyNumberFormat="0" applyBorder="0" applyAlignment="0" applyProtection="0">
      <alignment vertical="center"/>
    </xf>
    <xf numFmtId="0" fontId="36" fillId="107" borderId="0" applyNumberFormat="0" applyBorder="0" applyAlignment="0" applyProtection="0">
      <alignment vertical="center"/>
    </xf>
    <xf numFmtId="0" fontId="37" fillId="103" borderId="0" applyNumberFormat="0" applyBorder="0" applyAlignment="0" applyProtection="0">
      <alignment vertical="center"/>
    </xf>
    <xf numFmtId="0" fontId="37" fillId="104" borderId="0" applyNumberFormat="0" applyBorder="0" applyAlignment="0" applyProtection="0">
      <alignment vertical="center"/>
    </xf>
    <xf numFmtId="0" fontId="37" fillId="105" borderId="0" applyNumberFormat="0" applyBorder="0" applyAlignment="0" applyProtection="0">
      <alignment vertical="center"/>
    </xf>
    <xf numFmtId="0" fontId="37" fillId="106" borderId="0" applyNumberFormat="0" applyBorder="0" applyAlignment="0" applyProtection="0">
      <alignment vertical="center"/>
    </xf>
    <xf numFmtId="0" fontId="37" fillId="107" borderId="0" applyNumberFormat="0" applyBorder="0" applyAlignment="0" applyProtection="0">
      <alignment vertical="center"/>
    </xf>
    <xf numFmtId="0" fontId="35" fillId="108" borderId="0" applyNumberFormat="0" applyBorder="0" applyAlignment="0" applyProtection="0">
      <alignment vertical="center"/>
    </xf>
    <xf numFmtId="0" fontId="36" fillId="109" borderId="0" applyNumberFormat="0" applyBorder="0" applyAlignment="0" applyProtection="0">
      <alignment vertical="center"/>
    </xf>
    <xf numFmtId="0" fontId="36" fillId="110" borderId="0" applyNumberFormat="0" applyBorder="0" applyAlignment="0" applyProtection="0">
      <alignment vertical="center"/>
    </xf>
    <xf numFmtId="0" fontId="35" fillId="76" borderId="0" applyNumberFormat="0" applyBorder="0" applyAlignment="0" applyProtection="0">
      <alignment vertical="center"/>
    </xf>
    <xf numFmtId="0" fontId="36" fillId="111" borderId="0" applyNumberFormat="0" applyBorder="0" applyAlignment="0" applyProtection="0">
      <alignment vertical="center"/>
    </xf>
    <xf numFmtId="0" fontId="36" fillId="112" borderId="0" applyNumberFormat="0" applyBorder="0" applyAlignment="0" applyProtection="0">
      <alignment vertical="center"/>
    </xf>
    <xf numFmtId="0" fontId="36" fillId="113" borderId="0" applyNumberFormat="0" applyBorder="0" applyAlignment="0" applyProtection="0">
      <alignment vertical="center"/>
    </xf>
    <xf numFmtId="0" fontId="37" fillId="109" borderId="0" applyNumberFormat="0" applyBorder="0" applyAlignment="0" applyProtection="0">
      <alignment vertical="center"/>
    </xf>
    <xf numFmtId="0" fontId="37" fillId="110" borderId="0" applyNumberFormat="0" applyBorder="0" applyAlignment="0" applyProtection="0">
      <alignment vertical="center"/>
    </xf>
    <xf numFmtId="0" fontId="38" fillId="76" borderId="0" applyNumberFormat="0" applyBorder="0" applyAlignment="0" applyProtection="0">
      <alignment vertical="center"/>
    </xf>
    <xf numFmtId="0" fontId="37" fillId="111" borderId="0" applyNumberFormat="0" applyBorder="0" applyAlignment="0" applyProtection="0">
      <alignment vertical="center"/>
    </xf>
    <xf numFmtId="0" fontId="37" fillId="112" borderId="0" applyNumberFormat="0" applyBorder="0" applyAlignment="0" applyProtection="0">
      <alignment vertical="center"/>
    </xf>
    <xf numFmtId="0" fontId="37" fillId="113" borderId="0" applyNumberFormat="0" applyBorder="0" applyAlignment="0" applyProtection="0">
      <alignment vertical="center"/>
    </xf>
    <xf numFmtId="0" fontId="35" fillId="114" borderId="0" applyNumberFormat="0" applyBorder="0" applyAlignment="0" applyProtection="0">
      <alignment vertical="center"/>
    </xf>
    <xf numFmtId="0" fontId="36" fillId="115" borderId="0" applyNumberFormat="0" applyBorder="0" applyAlignment="0" applyProtection="0">
      <alignment vertical="center"/>
    </xf>
    <xf numFmtId="0" fontId="36" fillId="116" borderId="0" applyNumberFormat="0" applyBorder="0" applyAlignment="0" applyProtection="0">
      <alignment vertical="center"/>
    </xf>
    <xf numFmtId="0" fontId="35" fillId="70" borderId="0" applyNumberFormat="0" applyBorder="0" applyAlignment="0" applyProtection="0">
      <alignment vertical="center"/>
    </xf>
    <xf numFmtId="0" fontId="36" fillId="117" borderId="0" applyNumberFormat="0" applyBorder="0" applyAlignment="0" applyProtection="0">
      <alignment vertical="center"/>
    </xf>
    <xf numFmtId="0" fontId="36" fillId="118" borderId="0" applyNumberFormat="0" applyBorder="0" applyAlignment="0" applyProtection="0">
      <alignment vertical="center"/>
    </xf>
    <xf numFmtId="0" fontId="36" fillId="119" borderId="0" applyNumberFormat="0" applyBorder="0" applyAlignment="0" applyProtection="0">
      <alignment vertical="center"/>
    </xf>
    <xf numFmtId="0" fontId="37" fillId="115" borderId="0" applyNumberFormat="0" applyBorder="0" applyAlignment="0" applyProtection="0">
      <alignment vertical="center"/>
    </xf>
    <xf numFmtId="0" fontId="37" fillId="116" borderId="0" applyNumberFormat="0" applyBorder="0" applyAlignment="0" applyProtection="0">
      <alignment vertical="center"/>
    </xf>
    <xf numFmtId="0" fontId="38" fillId="70" borderId="0" applyNumberFormat="0" applyBorder="0" applyAlignment="0" applyProtection="0">
      <alignment vertical="center"/>
    </xf>
    <xf numFmtId="0" fontId="37" fillId="117" borderId="0" applyNumberFormat="0" applyBorder="0" applyAlignment="0" applyProtection="0">
      <alignment vertical="center"/>
    </xf>
    <xf numFmtId="0" fontId="37" fillId="118" borderId="0" applyNumberFormat="0" applyBorder="0" applyAlignment="0" applyProtection="0">
      <alignment vertical="center"/>
    </xf>
    <xf numFmtId="0" fontId="37" fillId="119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8" fillId="0" borderId="20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4" fillId="0" borderId="22" applyNumberFormat="0" applyFill="0" applyAlignment="0" applyProtection="0">
      <alignment vertical="center"/>
    </xf>
    <xf numFmtId="0" fontId="54" fillId="0" borderId="23" applyNumberFormat="0" applyFill="0" applyAlignment="0" applyProtection="0">
      <alignment vertical="center"/>
    </xf>
    <xf numFmtId="0" fontId="55" fillId="0" borderId="24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6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58" fillId="120" borderId="0" applyNumberFormat="0" applyBorder="0" applyAlignment="0" applyProtection="0">
      <alignment vertical="center"/>
    </xf>
    <xf numFmtId="0" fontId="59" fillId="47" borderId="0" applyNumberFormat="0" applyBorder="0" applyAlignment="0" applyProtection="0">
      <alignment vertical="center"/>
    </xf>
    <xf numFmtId="0" fontId="60" fillId="120" borderId="0" applyNumberFormat="0" applyBorder="0" applyAlignment="0" applyProtection="0">
      <alignment vertical="center"/>
    </xf>
    <xf numFmtId="0" fontId="61" fillId="47" borderId="0" applyNumberFormat="0" applyBorder="0" applyAlignment="0" applyProtection="0">
      <alignment vertical="center"/>
    </xf>
    <xf numFmtId="0" fontId="62" fillId="0" borderId="0">
      <alignment vertical="center"/>
    </xf>
    <xf numFmtId="0" fontId="3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>
      <alignment vertical="center"/>
    </xf>
    <xf numFmtId="0" fontId="4" fillId="0" borderId="0"/>
    <xf numFmtId="0" fontId="63" fillId="0" borderId="0">
      <alignment vertical="center"/>
    </xf>
    <xf numFmtId="0" fontId="34" fillId="0" borderId="0">
      <alignment vertical="center"/>
    </xf>
    <xf numFmtId="0" fontId="6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5" fillId="3" borderId="0" applyNumberFormat="0" applyBorder="0" applyAlignment="0" applyProtection="0">
      <alignment vertical="center"/>
    </xf>
    <xf numFmtId="0" fontId="66" fillId="121" borderId="0" applyNumberFormat="0" applyBorder="0" applyAlignment="0" applyProtection="0">
      <alignment vertical="center"/>
    </xf>
    <xf numFmtId="0" fontId="67" fillId="121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9" fillId="0" borderId="29" applyNumberFormat="0" applyFill="0" applyAlignment="0" applyProtection="0">
      <alignment vertical="center"/>
    </xf>
    <xf numFmtId="0" fontId="70" fillId="0" borderId="15" applyNumberFormat="0" applyFill="0" applyAlignment="0" applyProtection="0">
      <alignment vertical="center"/>
    </xf>
    <xf numFmtId="0" fontId="69" fillId="0" borderId="30" applyNumberFormat="0" applyFill="0" applyAlignment="0" applyProtection="0">
      <alignment vertical="center"/>
    </xf>
    <xf numFmtId="0" fontId="71" fillId="0" borderId="15" applyNumberFormat="0" applyFill="0" applyAlignment="0" applyProtection="0">
      <alignment vertical="center"/>
    </xf>
    <xf numFmtId="0" fontId="72" fillId="0" borderId="30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3" fillId="83" borderId="31" applyNumberFormat="0" applyAlignment="0" applyProtection="0">
      <alignment vertical="center"/>
    </xf>
    <xf numFmtId="0" fontId="74" fillId="122" borderId="11" applyNumberFormat="0" applyAlignment="0" applyProtection="0">
      <alignment vertical="center"/>
    </xf>
    <xf numFmtId="0" fontId="75" fillId="122" borderId="11" applyNumberFormat="0" applyAlignment="0" applyProtection="0">
      <alignment vertical="center"/>
    </xf>
    <xf numFmtId="0" fontId="76" fillId="123" borderId="31" applyNumberFormat="0" applyAlignment="0" applyProtection="0">
      <alignment vertical="center"/>
    </xf>
    <xf numFmtId="0" fontId="77" fillId="124" borderId="32" applyNumberFormat="0" applyAlignment="0" applyProtection="0">
      <alignment vertical="center"/>
    </xf>
    <xf numFmtId="0" fontId="78" fillId="125" borderId="13" applyNumberFormat="0" applyAlignment="0" applyProtection="0">
      <alignment vertical="center"/>
    </xf>
    <xf numFmtId="0" fontId="79" fillId="125" borderId="13" applyNumberFormat="0" applyAlignment="0" applyProtection="0">
      <alignment vertical="center"/>
    </xf>
    <xf numFmtId="0" fontId="80" fillId="124" borderId="32" applyNumberFormat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7" fillId="0" borderId="33" applyNumberFormat="0" applyFill="0" applyAlignment="0" applyProtection="0">
      <alignment vertical="center"/>
    </xf>
    <xf numFmtId="0" fontId="88" fillId="0" borderId="14" applyNumberFormat="0" applyFill="0" applyAlignment="0" applyProtection="0">
      <alignment vertical="center"/>
    </xf>
    <xf numFmtId="0" fontId="89" fillId="0" borderId="14" applyNumberFormat="0" applyFill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64" fillId="0" borderId="0" applyFont="0" applyFill="0" applyBorder="0" applyAlignment="0" applyProtection="0">
      <alignment vertical="center"/>
    </xf>
    <xf numFmtId="0" fontId="35" fillId="126" borderId="0" applyNumberFormat="0" applyBorder="0" applyAlignment="0" applyProtection="0">
      <alignment vertical="center"/>
    </xf>
    <xf numFmtId="0" fontId="36" fillId="127" borderId="0" applyNumberFormat="0" applyBorder="0" applyAlignment="0" applyProtection="0">
      <alignment vertical="center"/>
    </xf>
    <xf numFmtId="0" fontId="35" fillId="128" borderId="0" applyNumberFormat="0" applyBorder="0" applyAlignment="0" applyProtection="0">
      <alignment vertical="center"/>
    </xf>
    <xf numFmtId="0" fontId="37" fillId="127" borderId="0" applyNumberFormat="0" applyBorder="0" applyAlignment="0" applyProtection="0">
      <alignment vertical="center"/>
    </xf>
    <xf numFmtId="0" fontId="38" fillId="128" borderId="0" applyNumberFormat="0" applyBorder="0" applyAlignment="0" applyProtection="0">
      <alignment vertical="center"/>
    </xf>
    <xf numFmtId="0" fontId="35" fillId="129" borderId="0" applyNumberFormat="0" applyBorder="0" applyAlignment="0" applyProtection="0">
      <alignment vertical="center"/>
    </xf>
    <xf numFmtId="0" fontId="36" fillId="130" borderId="0" applyNumberFormat="0" applyBorder="0" applyAlignment="0" applyProtection="0">
      <alignment vertical="center"/>
    </xf>
    <xf numFmtId="0" fontId="35" fillId="131" borderId="0" applyNumberFormat="0" applyBorder="0" applyAlignment="0" applyProtection="0">
      <alignment vertical="center"/>
    </xf>
    <xf numFmtId="0" fontId="37" fillId="130" borderId="0" applyNumberFormat="0" applyBorder="0" applyAlignment="0" applyProtection="0">
      <alignment vertical="center"/>
    </xf>
    <xf numFmtId="0" fontId="38" fillId="131" borderId="0" applyNumberFormat="0" applyBorder="0" applyAlignment="0" applyProtection="0">
      <alignment vertical="center"/>
    </xf>
    <xf numFmtId="0" fontId="35" fillId="132" borderId="0" applyNumberFormat="0" applyBorder="0" applyAlignment="0" applyProtection="0">
      <alignment vertical="center"/>
    </xf>
    <xf numFmtId="0" fontId="36" fillId="133" borderId="0" applyNumberFormat="0" applyBorder="0" applyAlignment="0" applyProtection="0">
      <alignment vertical="center"/>
    </xf>
    <xf numFmtId="0" fontId="37" fillId="133" borderId="0" applyNumberFormat="0" applyBorder="0" applyAlignment="0" applyProtection="0">
      <alignment vertical="center"/>
    </xf>
    <xf numFmtId="0" fontId="38" fillId="134" borderId="0" applyNumberFormat="0" applyBorder="0" applyAlignment="0" applyProtection="0">
      <alignment vertical="center"/>
    </xf>
    <xf numFmtId="0" fontId="36" fillId="135" borderId="0" applyNumberFormat="0" applyBorder="0" applyAlignment="0" applyProtection="0">
      <alignment vertical="center"/>
    </xf>
    <xf numFmtId="0" fontId="37" fillId="135" borderId="0" applyNumberFormat="0" applyBorder="0" applyAlignment="0" applyProtection="0">
      <alignment vertical="center"/>
    </xf>
    <xf numFmtId="0" fontId="35" fillId="136" borderId="0" applyNumberFormat="0" applyBorder="0" applyAlignment="0" applyProtection="0">
      <alignment vertical="center"/>
    </xf>
    <xf numFmtId="0" fontId="36" fillId="137" borderId="0" applyNumberFormat="0" applyBorder="0" applyAlignment="0" applyProtection="0">
      <alignment vertical="center"/>
    </xf>
    <xf numFmtId="0" fontId="37" fillId="137" borderId="0" applyNumberFormat="0" applyBorder="0" applyAlignment="0" applyProtection="0">
      <alignment vertical="center"/>
    </xf>
    <xf numFmtId="0" fontId="35" fillId="138" borderId="0" applyNumberFormat="0" applyBorder="0" applyAlignment="0" applyProtection="0">
      <alignment vertical="center"/>
    </xf>
    <xf numFmtId="0" fontId="36" fillId="139" borderId="0" applyNumberFormat="0" applyBorder="0" applyAlignment="0" applyProtection="0">
      <alignment vertical="center"/>
    </xf>
    <xf numFmtId="0" fontId="37" fillId="139" borderId="0" applyNumberFormat="0" applyBorder="0" applyAlignment="0" applyProtection="0">
      <alignment vertical="center"/>
    </xf>
    <xf numFmtId="0" fontId="90" fillId="7" borderId="0" applyNumberFormat="0" applyBorder="0" applyAlignment="0" applyProtection="0">
      <alignment vertical="center"/>
    </xf>
    <xf numFmtId="0" fontId="91" fillId="140" borderId="0" applyNumberFormat="0" applyBorder="0" applyAlignment="0" applyProtection="0">
      <alignment vertical="center"/>
    </xf>
    <xf numFmtId="0" fontId="92" fillId="140" borderId="0" applyNumberFormat="0" applyBorder="0" applyAlignment="0" applyProtection="0">
      <alignment vertical="center"/>
    </xf>
    <xf numFmtId="0" fontId="93" fillId="7" borderId="0" applyNumberFormat="0" applyBorder="0" applyAlignment="0" applyProtection="0">
      <alignment vertical="center"/>
    </xf>
    <xf numFmtId="0" fontId="64" fillId="83" borderId="34" applyNumberFormat="0" applyAlignment="0" applyProtection="0">
      <alignment vertical="center"/>
    </xf>
    <xf numFmtId="0" fontId="94" fillId="122" borderId="12" applyNumberFormat="0" applyAlignment="0" applyProtection="0">
      <alignment vertical="center"/>
    </xf>
    <xf numFmtId="0" fontId="95" fillId="122" borderId="12" applyNumberFormat="0" applyAlignment="0" applyProtection="0">
      <alignment vertical="center"/>
    </xf>
    <xf numFmtId="0" fontId="96" fillId="70" borderId="31" applyNumberFormat="0" applyAlignment="0" applyProtection="0">
      <alignment vertical="center"/>
    </xf>
    <xf numFmtId="0" fontId="97" fillId="141" borderId="11" applyNumberFormat="0" applyAlignment="0" applyProtection="0">
      <alignment vertical="center"/>
    </xf>
    <xf numFmtId="0" fontId="98" fillId="141" borderId="11" applyNumberFormat="0" applyAlignment="0" applyProtection="0">
      <alignment vertical="center"/>
    </xf>
    <xf numFmtId="0" fontId="99" fillId="70" borderId="31" applyNumberFormat="0" applyAlignment="0" applyProtection="0">
      <alignment vertical="center"/>
    </xf>
    <xf numFmtId="0" fontId="100" fillId="0" borderId="0"/>
    <xf numFmtId="0" fontId="7" fillId="50" borderId="35" applyNumberFormat="0" applyFont="0" applyAlignment="0" applyProtection="0">
      <alignment vertical="center"/>
    </xf>
    <xf numFmtId="0" fontId="32" fillId="142" borderId="8" applyNumberFormat="0" applyFont="0" applyAlignment="0" applyProtection="0">
      <alignment vertical="center"/>
    </xf>
    <xf numFmtId="0" fontId="33" fillId="142" borderId="8" applyNumberFormat="0" applyFont="0" applyAlignment="0" applyProtection="0">
      <alignment vertical="center"/>
    </xf>
  </cellStyleXfs>
  <cellXfs count="156"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261" applyFont="1" applyAlignment="1">
      <alignment horizontal="center" vertical="center" wrapText="1"/>
    </xf>
    <xf numFmtId="0" fontId="4" fillId="0" borderId="1" xfId="261" applyFont="1" applyBorder="1" applyAlignment="1">
      <alignment horizontal="right" vertical="center" wrapText="1"/>
    </xf>
    <xf numFmtId="0" fontId="5" fillId="0" borderId="2" xfId="261" applyFont="1" applyBorder="1" applyAlignment="1">
      <alignment horizontal="center" vertical="center" wrapText="1"/>
    </xf>
    <xf numFmtId="176" fontId="5" fillId="0" borderId="2" xfId="261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5" fillId="0" borderId="4" xfId="261" applyFont="1" applyBorder="1" applyAlignment="1">
      <alignment horizontal="center" vertical="center" wrapText="1"/>
    </xf>
    <xf numFmtId="176" fontId="5" fillId="0" borderId="4" xfId="261" applyNumberFormat="1" applyFont="1" applyBorder="1" applyAlignment="1">
      <alignment horizontal="center" vertical="center" wrapText="1"/>
    </xf>
    <xf numFmtId="0" fontId="5" fillId="3" borderId="3" xfId="269" applyFont="1" applyFill="1" applyBorder="1" applyAlignment="1">
      <alignment horizontal="center" vertical="center" wrapText="1"/>
    </xf>
    <xf numFmtId="41" fontId="5" fillId="3" borderId="3" xfId="269" applyNumberFormat="1" applyFont="1" applyFill="1" applyBorder="1" applyAlignment="1">
      <alignment horizontal="center" vertical="center" wrapText="1"/>
    </xf>
    <xf numFmtId="0" fontId="5" fillId="4" borderId="3" xfId="262" applyFont="1" applyFill="1" applyBorder="1" applyAlignment="1">
      <alignment horizontal="center" vertical="center" wrapText="1"/>
    </xf>
    <xf numFmtId="0" fontId="5" fillId="4" borderId="3" xfId="262" applyFont="1" applyFill="1" applyBorder="1" applyAlignment="1">
      <alignment horizontal="left" vertical="center" wrapText="1"/>
    </xf>
    <xf numFmtId="41" fontId="5" fillId="4" borderId="3" xfId="262" applyNumberFormat="1" applyFont="1" applyFill="1" applyBorder="1" applyAlignment="1">
      <alignment horizontal="center" vertical="center" wrapText="1"/>
    </xf>
    <xf numFmtId="0" fontId="4" fillId="0" borderId="3" xfId="262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4" fillId="0" borderId="3" xfId="263" applyFont="1" applyFill="1" applyBorder="1" applyAlignment="1">
      <alignment horizontal="center" vertical="center" wrapText="1"/>
    </xf>
    <xf numFmtId="177" fontId="2" fillId="0" borderId="3" xfId="259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176" fontId="4" fillId="0" borderId="3" xfId="263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4" fillId="0" borderId="3" xfId="259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262" applyFont="1" applyBorder="1" applyAlignment="1">
      <alignment horizontal="center" vertical="center" wrapText="1"/>
    </xf>
    <xf numFmtId="0" fontId="4" fillId="0" borderId="3" xfId="59" applyNumberFormat="1" applyFont="1" applyFill="1" applyBorder="1" applyAlignment="1">
      <alignment horizontal="center" vertical="center" wrapText="1"/>
    </xf>
    <xf numFmtId="0" fontId="4" fillId="0" borderId="3" xfId="52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76" fontId="2" fillId="0" borderId="3" xfId="263" applyNumberFormat="1" applyFont="1" applyFill="1" applyBorder="1" applyAlignment="1">
      <alignment horizontal="left" vertical="center" wrapText="1"/>
    </xf>
    <xf numFmtId="49" fontId="2" fillId="0" borderId="3" xfId="263" applyNumberFormat="1" applyFont="1" applyFill="1" applyBorder="1" applyAlignment="1">
      <alignment horizontal="left" vertical="center" wrapText="1"/>
    </xf>
    <xf numFmtId="0" fontId="4" fillId="0" borderId="3" xfId="58" applyNumberFormat="1" applyFont="1" applyFill="1" applyBorder="1" applyAlignment="1">
      <alignment horizontal="center" vertical="center" wrapText="1"/>
    </xf>
    <xf numFmtId="49" fontId="2" fillId="0" borderId="3" xfId="259" applyNumberFormat="1" applyFont="1" applyFill="1" applyBorder="1" applyAlignment="1">
      <alignment horizontal="left" vertical="center" wrapText="1"/>
    </xf>
    <xf numFmtId="0" fontId="4" fillId="0" borderId="3" xfId="53" applyNumberFormat="1" applyFont="1" applyFill="1" applyBorder="1" applyAlignment="1">
      <alignment horizontal="center" vertical="center" wrapText="1"/>
    </xf>
    <xf numFmtId="0" fontId="4" fillId="0" borderId="3" xfId="56" applyNumberFormat="1" applyFont="1" applyFill="1" applyBorder="1" applyAlignment="1">
      <alignment horizontal="center" vertical="center" wrapText="1"/>
    </xf>
    <xf numFmtId="0" fontId="5" fillId="0" borderId="2" xfId="261" applyFont="1" applyBorder="1" applyAlignment="1">
      <alignment vertical="center" wrapText="1"/>
    </xf>
    <xf numFmtId="0" fontId="5" fillId="0" borderId="4" xfId="261" applyFont="1" applyBorder="1" applyAlignment="1">
      <alignment vertical="center" wrapText="1"/>
    </xf>
    <xf numFmtId="41" fontId="5" fillId="3" borderId="3" xfId="269" applyNumberFormat="1" applyFont="1" applyFill="1" applyBorder="1" applyAlignment="1">
      <alignment vertical="center" wrapText="1"/>
    </xf>
    <xf numFmtId="0" fontId="4" fillId="0" borderId="3" xfId="263" applyFont="1" applyFill="1" applyBorder="1" applyAlignment="1">
      <alignment horizontal="left" vertical="center" wrapText="1"/>
    </xf>
    <xf numFmtId="0" fontId="4" fillId="0" borderId="3" xfId="57" applyNumberFormat="1" applyFont="1" applyFill="1" applyBorder="1" applyAlignment="1">
      <alignment horizontal="left" vertical="center" wrapText="1"/>
    </xf>
    <xf numFmtId="0" fontId="2" fillId="0" borderId="3" xfId="263" applyFont="1" applyFill="1" applyBorder="1" applyAlignment="1">
      <alignment horizontal="left" vertical="center" wrapText="1"/>
    </xf>
    <xf numFmtId="0" fontId="2" fillId="0" borderId="3" xfId="263" applyFont="1" applyFill="1" applyBorder="1" applyAlignment="1">
      <alignment horizontal="center" vertical="center" wrapText="1"/>
    </xf>
    <xf numFmtId="0" fontId="2" fillId="0" borderId="3" xfId="262" applyFont="1" applyBorder="1" applyAlignment="1">
      <alignment horizontal="left" vertical="center" wrapText="1"/>
    </xf>
    <xf numFmtId="0" fontId="4" fillId="0" borderId="3" xfId="317" applyNumberFormat="1" applyFont="1" applyFill="1" applyBorder="1" applyAlignment="1">
      <alignment horizontal="left" vertical="center" wrapText="1"/>
    </xf>
    <xf numFmtId="0" fontId="4" fillId="0" borderId="3" xfId="275" applyNumberFormat="1" applyFont="1" applyFill="1" applyBorder="1" applyAlignment="1">
      <alignment horizontal="left" vertical="center" wrapText="1"/>
    </xf>
    <xf numFmtId="0" fontId="1" fillId="0" borderId="0" xfId="261" applyFont="1" applyAlignment="1">
      <alignment horizontal="center" vertical="center" wrapText="1"/>
    </xf>
    <xf numFmtId="41" fontId="4" fillId="3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177" fontId="2" fillId="0" borderId="3" xfId="259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" fillId="0" borderId="2" xfId="263" applyFont="1" applyFill="1" applyBorder="1" applyAlignment="1">
      <alignment horizontal="center" vertical="center" wrapText="1"/>
    </xf>
    <xf numFmtId="176" fontId="2" fillId="0" borderId="2" xfId="263" applyNumberFormat="1" applyFont="1" applyFill="1" applyBorder="1" applyAlignment="1">
      <alignment horizontal="left" vertical="center" wrapText="1"/>
    </xf>
    <xf numFmtId="177" fontId="2" fillId="0" borderId="2" xfId="259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263" applyFont="1" applyFill="1" applyBorder="1" applyAlignment="1">
      <alignment horizontal="left" vertical="center" wrapText="1"/>
    </xf>
    <xf numFmtId="177" fontId="2" fillId="0" borderId="2" xfId="259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4" borderId="3" xfId="262" applyFont="1" applyFill="1" applyBorder="1" applyAlignment="1">
      <alignment horizontal="center" vertical="center" wrapText="1"/>
    </xf>
    <xf numFmtId="0" fontId="6" fillId="4" borderId="3" xfId="262" applyFont="1" applyFill="1" applyBorder="1" applyAlignment="1">
      <alignment horizontal="left" vertical="center" wrapText="1"/>
    </xf>
    <xf numFmtId="0" fontId="4" fillId="0" borderId="3" xfId="55" applyNumberFormat="1" applyFont="1" applyFill="1" applyBorder="1" applyAlignment="1">
      <alignment horizontal="center" vertical="center" wrapText="1"/>
    </xf>
    <xf numFmtId="0" fontId="4" fillId="0" borderId="3" xfId="91" applyNumberFormat="1" applyFont="1" applyFill="1" applyBorder="1" applyAlignment="1">
      <alignment horizontal="center" vertical="center" wrapText="1"/>
    </xf>
    <xf numFmtId="0" fontId="4" fillId="0" borderId="3" xfId="54" applyNumberFormat="1" applyFont="1" applyFill="1" applyBorder="1" applyAlignment="1">
      <alignment horizontal="center" vertical="center" wrapText="1"/>
    </xf>
    <xf numFmtId="0" fontId="4" fillId="0" borderId="3" xfId="248" applyNumberFormat="1" applyFont="1" applyFill="1" applyBorder="1" applyAlignment="1">
      <alignment horizontal="left" vertical="center" wrapText="1"/>
    </xf>
    <xf numFmtId="0" fontId="4" fillId="0" borderId="3" xfId="264" applyNumberFormat="1" applyFont="1" applyFill="1" applyBorder="1" applyAlignment="1">
      <alignment horizontal="left" vertical="center" wrapText="1"/>
    </xf>
    <xf numFmtId="0" fontId="4" fillId="0" borderId="3" xfId="265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3" xfId="261" applyFont="1" applyBorder="1" applyAlignment="1">
      <alignment horizontal="center" vertical="center" wrapText="1"/>
    </xf>
    <xf numFmtId="176" fontId="6" fillId="0" borderId="3" xfId="261" applyNumberFormat="1" applyFont="1" applyBorder="1" applyAlignment="1">
      <alignment horizontal="center" vertical="center" wrapText="1"/>
    </xf>
    <xf numFmtId="0" fontId="6" fillId="3" borderId="3" xfId="269" applyFont="1" applyFill="1" applyBorder="1" applyAlignment="1">
      <alignment horizontal="center" vertical="center" wrapText="1"/>
    </xf>
    <xf numFmtId="41" fontId="6" fillId="3" borderId="3" xfId="269" applyNumberFormat="1" applyFont="1" applyFill="1" applyBorder="1" applyAlignment="1">
      <alignment horizontal="center" vertical="center" wrapText="1"/>
    </xf>
    <xf numFmtId="0" fontId="6" fillId="5" borderId="3" xfId="269" applyFont="1" applyFill="1" applyBorder="1" applyAlignment="1">
      <alignment horizontal="center" vertical="center" wrapText="1"/>
    </xf>
    <xf numFmtId="41" fontId="6" fillId="5" borderId="3" xfId="269" applyNumberFormat="1" applyFont="1" applyFill="1" applyBorder="1" applyAlignment="1">
      <alignment vertical="center" wrapText="1"/>
    </xf>
    <xf numFmtId="0" fontId="2" fillId="0" borderId="3" xfId="26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176" fontId="2" fillId="0" borderId="3" xfId="263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76" fontId="2" fillId="0" borderId="3" xfId="262" applyNumberFormat="1" applyFont="1" applyFill="1" applyBorder="1" applyAlignment="1">
      <alignment horizontal="center" vertical="center" wrapText="1"/>
    </xf>
    <xf numFmtId="41" fontId="6" fillId="5" borderId="3" xfId="269" applyNumberFormat="1" applyFont="1" applyFill="1" applyBorder="1" applyAlignment="1">
      <alignment horizontal="center" vertical="center" wrapText="1"/>
    </xf>
    <xf numFmtId="0" fontId="6" fillId="6" borderId="3" xfId="262" applyFont="1" applyFill="1" applyBorder="1" applyAlignment="1">
      <alignment horizontal="center" vertical="center" wrapText="1"/>
    </xf>
    <xf numFmtId="41" fontId="6" fillId="6" borderId="3" xfId="270" applyNumberFormat="1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/>
    </xf>
    <xf numFmtId="176" fontId="2" fillId="0" borderId="3" xfId="259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vertical="center"/>
    </xf>
    <xf numFmtId="0" fontId="2" fillId="0" borderId="0" xfId="26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263" applyFont="1" applyFill="1" applyBorder="1" applyAlignment="1">
      <alignment horizontal="center" vertical="center" wrapText="1"/>
    </xf>
    <xf numFmtId="176" fontId="2" fillId="0" borderId="0" xfId="262" applyNumberFormat="1" applyFont="1" applyFill="1" applyBorder="1" applyAlignment="1">
      <alignment horizontal="center" vertical="center" wrapText="1"/>
    </xf>
    <xf numFmtId="177" fontId="2" fillId="0" borderId="0" xfId="259" applyNumberFormat="1" applyFont="1" applyFill="1" applyBorder="1" applyAlignment="1">
      <alignment horizontal="center" vertical="center" wrapText="1"/>
    </xf>
    <xf numFmtId="176" fontId="2" fillId="0" borderId="0" xfId="263" applyNumberFormat="1" applyFont="1" applyFill="1" applyBorder="1" applyAlignment="1">
      <alignment horizontal="center" vertical="center" wrapText="1"/>
    </xf>
    <xf numFmtId="0" fontId="6" fillId="5" borderId="4" xfId="269" applyFont="1" applyFill="1" applyBorder="1" applyAlignment="1">
      <alignment horizontal="center" vertical="center" wrapText="1"/>
    </xf>
    <xf numFmtId="41" fontId="6" fillId="5" borderId="4" xfId="269" applyNumberFormat="1" applyFont="1" applyFill="1" applyBorder="1" applyAlignment="1">
      <alignment horizontal="center" vertical="center" wrapText="1"/>
    </xf>
    <xf numFmtId="0" fontId="2" fillId="0" borderId="3" xfId="259" applyNumberFormat="1" applyFont="1" applyFill="1" applyBorder="1" applyAlignment="1">
      <alignment horizontal="center" vertical="center" wrapText="1"/>
    </xf>
    <xf numFmtId="0" fontId="2" fillId="0" borderId="3" xfId="262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76" fontId="4" fillId="0" borderId="3" xfId="5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263" applyFont="1" applyFill="1" applyBorder="1" applyAlignment="1">
      <alignment horizontal="center" vertical="center" wrapText="1"/>
    </xf>
    <xf numFmtId="176" fontId="4" fillId="0" borderId="0" xfId="263" applyNumberFormat="1" applyFont="1" applyFill="1" applyBorder="1" applyAlignment="1">
      <alignment horizontal="center" vertical="center" wrapText="1"/>
    </xf>
    <xf numFmtId="41" fontId="0" fillId="0" borderId="0" xfId="0" applyNumberFormat="1" applyFont="1" applyAlignment="1">
      <alignment vertical="center"/>
    </xf>
    <xf numFmtId="43" fontId="0" fillId="0" borderId="0" xfId="0" applyNumberFormat="1" applyFont="1" applyAlignment="1">
      <alignment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41" fontId="6" fillId="3" borderId="3" xfId="269" applyNumberFormat="1" applyFont="1" applyFill="1" applyBorder="1" applyAlignment="1">
      <alignment vertical="center" wrapText="1"/>
    </xf>
    <xf numFmtId="0" fontId="6" fillId="6" borderId="3" xfId="262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center"/>
    </xf>
    <xf numFmtId="177" fontId="2" fillId="0" borderId="3" xfId="263" applyNumberFormat="1" applyFont="1" applyFill="1" applyBorder="1" applyAlignment="1">
      <alignment horizontal="center" vertical="center" wrapText="1"/>
    </xf>
    <xf numFmtId="177" fontId="2" fillId="0" borderId="0" xfId="26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263" applyFont="1" applyFill="1" applyBorder="1" applyAlignment="1">
      <alignment horizontal="left" vertical="center" wrapText="1"/>
    </xf>
    <xf numFmtId="41" fontId="6" fillId="5" borderId="4" xfId="269" applyNumberFormat="1" applyFont="1" applyFill="1" applyBorder="1" applyAlignment="1">
      <alignment vertical="center" wrapText="1"/>
    </xf>
    <xf numFmtId="0" fontId="4" fillId="0" borderId="3" xfId="52" applyNumberFormat="1" applyFont="1" applyFill="1" applyBorder="1" applyAlignment="1">
      <alignment horizontal="left" vertical="center" wrapText="1"/>
    </xf>
    <xf numFmtId="0" fontId="4" fillId="0" borderId="0" xfId="263" applyFont="1" applyFill="1" applyBorder="1" applyAlignment="1">
      <alignment horizontal="left" vertical="center" wrapText="1"/>
    </xf>
    <xf numFmtId="0" fontId="4" fillId="0" borderId="0" xfId="261" applyFont="1" applyBorder="1" applyAlignment="1">
      <alignment horizontal="right" vertical="center" wrapText="1"/>
    </xf>
    <xf numFmtId="0" fontId="2" fillId="0" borderId="4" xfId="263" applyFont="1" applyFill="1" applyBorder="1" applyAlignment="1">
      <alignment horizontal="center" vertical="center" wrapText="1"/>
    </xf>
    <xf numFmtId="0" fontId="2" fillId="0" borderId="4" xfId="263" applyFont="1" applyFill="1" applyBorder="1" applyAlignment="1">
      <alignment horizontal="left" vertical="center" wrapText="1"/>
    </xf>
    <xf numFmtId="0" fontId="2" fillId="0" borderId="7" xfId="263" applyFont="1" applyFill="1" applyBorder="1" applyAlignment="1">
      <alignment horizontal="center" vertical="center" wrapText="1"/>
    </xf>
    <xf numFmtId="0" fontId="6" fillId="0" borderId="2" xfId="261" applyFont="1" applyBorder="1" applyAlignment="1">
      <alignment horizontal="center" vertical="center" wrapText="1"/>
    </xf>
    <xf numFmtId="0" fontId="6" fillId="0" borderId="4" xfId="261" applyFont="1" applyBorder="1" applyAlignment="1">
      <alignment horizontal="center" vertical="center" wrapText="1"/>
    </xf>
    <xf numFmtId="0" fontId="6" fillId="7" borderId="4" xfId="262" applyFont="1" applyFill="1" applyBorder="1" applyAlignment="1">
      <alignment horizontal="center" vertical="center" wrapText="1"/>
    </xf>
    <xf numFmtId="0" fontId="2" fillId="0" borderId="2" xfId="262" applyFont="1" applyFill="1" applyBorder="1" applyAlignment="1">
      <alignment horizontal="center" vertical="center" wrapText="1"/>
    </xf>
    <xf numFmtId="0" fontId="6" fillId="0" borderId="2" xfId="262" applyFont="1" applyFill="1" applyBorder="1" applyAlignment="1">
      <alignment vertical="center" wrapText="1"/>
    </xf>
    <xf numFmtId="0" fontId="2" fillId="0" borderId="3" xfId="262" applyFont="1" applyFill="1" applyBorder="1" applyAlignment="1">
      <alignment vertical="center" wrapText="1"/>
    </xf>
    <xf numFmtId="0" fontId="2" fillId="0" borderId="0" xfId="262" applyFont="1" applyFill="1" applyBorder="1" applyAlignment="1">
      <alignment vertical="center" wrapText="1"/>
    </xf>
    <xf numFmtId="41" fontId="7" fillId="0" borderId="0" xfId="0" applyNumberFormat="1" applyFont="1" applyAlignment="1">
      <alignment vertical="center"/>
    </xf>
    <xf numFmtId="0" fontId="6" fillId="0" borderId="3" xfId="262" applyFont="1" applyFill="1" applyBorder="1" applyAlignment="1">
      <alignment horizontal="center" vertical="center" wrapText="1"/>
    </xf>
    <xf numFmtId="0" fontId="6" fillId="0" borderId="7" xfId="262" applyFont="1" applyFill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1" fontId="6" fillId="4" borderId="3" xfId="262" applyNumberFormat="1" applyFont="1" applyFill="1" applyBorder="1" applyAlignment="1">
      <alignment horizontal="center" vertical="center" wrapText="1"/>
    </xf>
    <xf numFmtId="0" fontId="6" fillId="7" borderId="3" xfId="262" applyFont="1" applyFill="1" applyBorder="1" applyAlignment="1">
      <alignment horizontal="center" vertical="center" wrapText="1"/>
    </xf>
    <xf numFmtId="41" fontId="6" fillId="8" borderId="3" xfId="270" applyNumberFormat="1" applyFont="1" applyFill="1" applyBorder="1" applyAlignment="1">
      <alignment vertical="center" wrapText="1"/>
    </xf>
    <xf numFmtId="0" fontId="6" fillId="7" borderId="3" xfId="262" applyFont="1" applyFill="1" applyBorder="1" applyAlignment="1">
      <alignment horizontal="left" vertical="center" wrapText="1"/>
    </xf>
    <xf numFmtId="0" fontId="6" fillId="7" borderId="3" xfId="262" applyFont="1" applyFill="1" applyBorder="1" applyAlignment="1">
      <alignment vertical="center" wrapText="1"/>
    </xf>
    <xf numFmtId="0" fontId="6" fillId="4" borderId="3" xfId="262" applyFont="1" applyFill="1" applyBorder="1" applyAlignment="1">
      <alignment vertical="center" wrapText="1"/>
    </xf>
    <xf numFmtId="0" fontId="2" fillId="0" borderId="3" xfId="263" applyFont="1" applyFill="1" applyBorder="1" applyAlignment="1">
      <alignment vertical="center" wrapText="1"/>
    </xf>
    <xf numFmtId="0" fontId="4" fillId="0" borderId="3" xfId="263" applyFont="1" applyFill="1" applyBorder="1" applyAlignment="1">
      <alignment vertical="center" wrapText="1"/>
    </xf>
    <xf numFmtId="0" fontId="3" fillId="0" borderId="0" xfId="261" applyFont="1" applyBorder="1" applyAlignment="1">
      <alignment horizontal="center" vertical="center" wrapText="1"/>
    </xf>
    <xf numFmtId="0" fontId="6" fillId="0" borderId="0" xfId="261" applyFont="1" applyBorder="1" applyAlignment="1">
      <alignment horizontal="center" vertical="center" wrapText="1"/>
    </xf>
    <xf numFmtId="41" fontId="6" fillId="3" borderId="0" xfId="269" applyNumberFormat="1" applyFont="1" applyFill="1" applyBorder="1" applyAlignment="1">
      <alignment horizontal="center" vertical="center" wrapText="1"/>
    </xf>
    <xf numFmtId="41" fontId="6" fillId="5" borderId="0" xfId="269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</cellXfs>
  <cellStyles count="33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x0007_" xfId="49"/>
    <cellStyle name="_x0007_ 2" xfId="50"/>
    <cellStyle name="@ET_Style?@font-face" xfId="51"/>
    <cellStyle name="_x0007__Sheet2 (2) 12_总表130203 2" xfId="52"/>
    <cellStyle name="_x0007__Sheet2 (2) 7_分类表 2 2 2 2" xfId="53"/>
    <cellStyle name="_x0007__Sheet2 (2) 8 4 2 2" xfId="54"/>
    <cellStyle name="_x0007__Sheet2 (2) 8 5" xfId="55"/>
    <cellStyle name="_x0007__Sheet2 (2) 8_分类表 3" xfId="56"/>
    <cellStyle name="_x0007__Sheet2 (2) 9 2" xfId="57"/>
    <cellStyle name="_x0007__Sheet2 (2) 9 4" xfId="58"/>
    <cellStyle name="_x005f_x0007__Sheet2 (2) 17_分类表 3 2 2" xfId="59"/>
    <cellStyle name="20% - 强调文字颜色 1 10" xfId="60"/>
    <cellStyle name="20% - 强调文字颜色 1 19" xfId="61"/>
    <cellStyle name="20% - 强调文字颜色 1 19 2" xfId="62"/>
    <cellStyle name="20% - 强调文字颜色 1 19 2 2" xfId="63"/>
    <cellStyle name="20% - 强调文字颜色 1 19 2 3" xfId="64"/>
    <cellStyle name="20% - 强调文字颜色 1 19 2 3 2" xfId="65"/>
    <cellStyle name="20% - 强调文字颜色 1 19 2 3 2 2" xfId="66"/>
    <cellStyle name="20% - 强调文字颜色 1 2 6" xfId="67"/>
    <cellStyle name="20% - 强调文字颜色 1 2 6 2" xfId="68"/>
    <cellStyle name="20% - 强调文字颜色 1 2 6 2 2" xfId="69"/>
    <cellStyle name="20% - 强调文字颜色 1 2 6 2 3" xfId="70"/>
    <cellStyle name="20% - 强调文字颜色 1 2 6 2 3 2" xfId="71"/>
    <cellStyle name="20% - 强调文字颜色 1 2 6 2 3 2 2" xfId="72"/>
    <cellStyle name="20% - 强调文字颜色 2 10" xfId="73"/>
    <cellStyle name="20% - 强调文字颜色 2 19" xfId="74"/>
    <cellStyle name="20% - 强调文字颜色 2 19 2" xfId="75"/>
    <cellStyle name="20% - 强调文字颜色 2 19 2 2" xfId="76"/>
    <cellStyle name="20% - 强调文字颜色 2 19 2 3" xfId="77"/>
    <cellStyle name="20% - 强调文字颜色 2 19 2 3 2" xfId="78"/>
    <cellStyle name="20% - 强调文字颜色 2 19 2 3 2 2" xfId="79"/>
    <cellStyle name="20% - 强调文字颜色 2 2 6" xfId="80"/>
    <cellStyle name="20% - 强调文字颜色 2 2 6 2" xfId="81"/>
    <cellStyle name="20% - 强调文字颜色 2 2 6 2 2" xfId="82"/>
    <cellStyle name="20% - 强调文字颜色 2 2 6 2 3" xfId="83"/>
    <cellStyle name="20% - 强调文字颜色 2 2 6 2 3 2" xfId="84"/>
    <cellStyle name="20% - 强调文字颜色 2 2 6 2 3 2 2" xfId="85"/>
    <cellStyle name="20% - 强调文字颜色 3 10" xfId="86"/>
    <cellStyle name="20% - 强调文字颜色 3 19" xfId="87"/>
    <cellStyle name="20% - 强调文字颜色 3 19 2" xfId="88"/>
    <cellStyle name="20% - 强调文字颜色 3 19 2 3" xfId="89"/>
    <cellStyle name="20% - 强调文字颜色 3 19 2 3 2 2" xfId="90"/>
    <cellStyle name="20% - 强调文字颜色 3 2 5 4 3 2" xfId="91"/>
    <cellStyle name="20% - 强调文字颜色 3 2 6" xfId="92"/>
    <cellStyle name="20% - 强调文字颜色 3 2 6 2" xfId="93"/>
    <cellStyle name="20% - 强调文字颜色 3 2 6 2 3" xfId="94"/>
    <cellStyle name="20% - 强调文字颜色 3 2 6 2 3 2" xfId="95"/>
    <cellStyle name="20% - 强调文字颜色 3 2 6 2 3 2 2" xfId="96"/>
    <cellStyle name="20% - 强调文字颜色 4 10" xfId="97"/>
    <cellStyle name="20% - 强调文字颜色 4 19" xfId="98"/>
    <cellStyle name="20% - 强调文字颜色 4 19 2" xfId="99"/>
    <cellStyle name="20% - 强调文字颜色 4 19 2 3" xfId="100"/>
    <cellStyle name="20% - 强调文字颜色 4 19 2 3 2" xfId="101"/>
    <cellStyle name="20% - 强调文字颜色 4 19 2 3 2 2" xfId="102"/>
    <cellStyle name="20% - 强调文字颜色 4 2 6" xfId="103"/>
    <cellStyle name="20% - 强调文字颜色 4 2 6 2" xfId="104"/>
    <cellStyle name="20% - 强调文字颜色 4 2 6 2 2" xfId="105"/>
    <cellStyle name="20% - 强调文字颜色 4 2 6 2 3" xfId="106"/>
    <cellStyle name="20% - 强调文字颜色 4 2 6 2 3 2" xfId="107"/>
    <cellStyle name="20% - 强调文字颜色 4 2 6 2 3 2 2" xfId="108"/>
    <cellStyle name="20% - 强调文字颜色 5 19" xfId="109"/>
    <cellStyle name="20% - 强调文字颜色 5 19 2" xfId="110"/>
    <cellStyle name="20% - 强调文字颜色 5 19 2 3" xfId="111"/>
    <cellStyle name="20% - 强调文字颜色 5 19 2 3 2" xfId="112"/>
    <cellStyle name="20% - 强调文字颜色 5 19 2 3 2 2" xfId="113"/>
    <cellStyle name="20% - 强调文字颜色 5 2 6" xfId="114"/>
    <cellStyle name="20% - 强调文字颜色 5 2 6 2" xfId="115"/>
    <cellStyle name="20% - 强调文字颜色 5 2 6 2 3" xfId="116"/>
    <cellStyle name="20% - 强调文字颜色 5 2 6 2 3 2" xfId="117"/>
    <cellStyle name="20% - 强调文字颜色 5 2 6 2 3 2 2" xfId="118"/>
    <cellStyle name="20% - 强调文字颜色 6 10" xfId="119"/>
    <cellStyle name="20% - 强调文字颜色 6 19" xfId="120"/>
    <cellStyle name="20% - 强调文字颜色 6 19 2" xfId="121"/>
    <cellStyle name="20% - 强调文字颜色 6 19 2 3" xfId="122"/>
    <cellStyle name="20% - 强调文字颜色 6 19 2 3 2" xfId="123"/>
    <cellStyle name="20% - 强调文字颜色 6 19 2 3 2 2" xfId="124"/>
    <cellStyle name="20% - 强调文字颜色 6 2 6" xfId="125"/>
    <cellStyle name="20% - 强调文字颜色 6 2 6 2" xfId="126"/>
    <cellStyle name="20% - 强调文字颜色 6 2 6 2 3" xfId="127"/>
    <cellStyle name="20% - 强调文字颜色 6 2 6 2 3 2" xfId="128"/>
    <cellStyle name="20% - 强调文字颜色 6 2 6 2 3 2 2" xfId="129"/>
    <cellStyle name="40% - 强调文字颜色 1 10" xfId="130"/>
    <cellStyle name="40% - 强调文字颜色 1 2 5" xfId="131"/>
    <cellStyle name="40% - 强调文字颜色 1 2 6" xfId="132"/>
    <cellStyle name="40% - 强调文字颜色 2 10" xfId="133"/>
    <cellStyle name="40% - 强调文字颜色 2 2 5" xfId="134"/>
    <cellStyle name="40% - 强调文字颜色 2 2 6" xfId="135"/>
    <cellStyle name="40% - 强调文字颜色 2 2 6 2 2" xfId="136"/>
    <cellStyle name="40% - 强调文字颜色 3 10" xfId="137"/>
    <cellStyle name="40% - 强调文字颜色 3 2 5" xfId="138"/>
    <cellStyle name="40% - 强调文字颜色 3 2 6" xfId="139"/>
    <cellStyle name="40% - 强调文字颜色 3 2 6 2 2" xfId="140"/>
    <cellStyle name="40% - 强调文字颜色 4 2 5" xfId="141"/>
    <cellStyle name="40% - 强调文字颜色 4 2 5 2 2" xfId="142"/>
    <cellStyle name="40% - 强调文字颜色 4 2 6" xfId="143"/>
    <cellStyle name="40% - 强调文字颜色 4 2 6 2 2" xfId="144"/>
    <cellStyle name="40% - 强调文字颜色 5 2 5" xfId="145"/>
    <cellStyle name="40% - 强调文字颜色 5 2 6" xfId="146"/>
    <cellStyle name="40% - 强调文字颜色 6 10" xfId="147"/>
    <cellStyle name="40% - 强调文字颜色 6 2 5" xfId="148"/>
    <cellStyle name="40% - 强调文字颜色 6 2 6" xfId="149"/>
    <cellStyle name="60% - 强调文字颜色 1 10" xfId="150"/>
    <cellStyle name="60% - 强调文字颜色 1 2 5" xfId="151"/>
    <cellStyle name="60% - 强调文字颜色 1 2 5 2" xfId="152"/>
    <cellStyle name="60% - 强调文字颜色 1 2 5 2 2" xfId="153"/>
    <cellStyle name="60% - 强调文字颜色 1 2 5 2 3" xfId="154"/>
    <cellStyle name="60% - 强调文字颜色 1 2 5 2 3 2" xfId="155"/>
    <cellStyle name="60% - 强调文字颜色 1 2 5 2 3 2 2" xfId="156"/>
    <cellStyle name="60% - 强调文字颜色 1 2 6" xfId="157"/>
    <cellStyle name="60% - 强调文字颜色 1 2 6 2" xfId="158"/>
    <cellStyle name="60% - 强调文字颜色 1 2 6 2 2" xfId="159"/>
    <cellStyle name="60% - 强调文字颜色 1 2 6 2 3" xfId="160"/>
    <cellStyle name="60% - 强调文字颜色 1 2 6 2 3 2" xfId="161"/>
    <cellStyle name="60% - 强调文字颜色 1 2 6 2 3 2 2" xfId="162"/>
    <cellStyle name="60% - 强调文字颜色 2 10" xfId="163"/>
    <cellStyle name="60% - 强调文字颜色 2 2 5" xfId="164"/>
    <cellStyle name="60% - 强调文字颜色 2 2 5 2" xfId="165"/>
    <cellStyle name="60% - 强调文字颜色 2 2 5 2 3" xfId="166"/>
    <cellStyle name="60% - 强调文字颜色 2 2 5 2 3 2" xfId="167"/>
    <cellStyle name="60% - 强调文字颜色 2 2 5 2 3 2 2" xfId="168"/>
    <cellStyle name="60% - 强调文字颜色 2 2 6" xfId="169"/>
    <cellStyle name="60% - 强调文字颜色 2 2 6 2" xfId="170"/>
    <cellStyle name="60% - 强调文字颜色 2 2 6 2 2" xfId="171"/>
    <cellStyle name="60% - 强调文字颜色 2 2 6 2 3" xfId="172"/>
    <cellStyle name="60% - 强调文字颜色 2 2 6 2 3 2" xfId="173"/>
    <cellStyle name="60% - 强调文字颜色 2 2 6 2 3 2 2" xfId="174"/>
    <cellStyle name="60% - 强调文字颜色 3 10" xfId="175"/>
    <cellStyle name="60% - 强调文字颜色 3 2 5" xfId="176"/>
    <cellStyle name="60% - 强调文字颜色 3 2 5 2" xfId="177"/>
    <cellStyle name="60% - 强调文字颜色 3 2 5 2 3" xfId="178"/>
    <cellStyle name="60% - 强调文字颜色 3 2 5 2 3 2" xfId="179"/>
    <cellStyle name="60% - 强调文字颜色 3 2 5 2 3 2 2" xfId="180"/>
    <cellStyle name="60% - 强调文字颜色 3 2 6" xfId="181"/>
    <cellStyle name="60% - 强调文字颜色 3 2 6 2" xfId="182"/>
    <cellStyle name="60% - 强调文字颜色 3 2 6 2 3" xfId="183"/>
    <cellStyle name="60% - 强调文字颜色 3 2 6 2 3 2" xfId="184"/>
    <cellStyle name="60% - 强调文字颜色 3 2 6 2 3 2 2" xfId="185"/>
    <cellStyle name="60% - 强调文字颜色 4 2 5" xfId="186"/>
    <cellStyle name="60% - 强调文字颜色 4 2 5 2" xfId="187"/>
    <cellStyle name="60% - 强调文字颜色 4 2 5 2 3" xfId="188"/>
    <cellStyle name="60% - 强调文字颜色 4 2 5 2 3 2" xfId="189"/>
    <cellStyle name="60% - 强调文字颜色 4 2 5 2 3 2 2" xfId="190"/>
    <cellStyle name="60% - 强调文字颜色 4 2 6" xfId="191"/>
    <cellStyle name="60% - 强调文字颜色 4 2 6 2" xfId="192"/>
    <cellStyle name="60% - 强调文字颜色 4 2 6 2 3" xfId="193"/>
    <cellStyle name="60% - 强调文字颜色 4 2 6 2 3 2" xfId="194"/>
    <cellStyle name="60% - 强调文字颜色 4 2 6 2 3 2 2" xfId="195"/>
    <cellStyle name="60% - 强调文字颜色 5 10" xfId="196"/>
    <cellStyle name="60% - 强调文字颜色 5 2 5" xfId="197"/>
    <cellStyle name="60% - 强调文字颜色 5 2 5 2" xfId="198"/>
    <cellStyle name="60% - 强调文字颜色 5 2 5 2 2" xfId="199"/>
    <cellStyle name="60% - 强调文字颜色 5 2 5 2 3" xfId="200"/>
    <cellStyle name="60% - 强调文字颜色 5 2 5 2 3 2" xfId="201"/>
    <cellStyle name="60% - 强调文字颜色 5 2 5 2 3 2 2" xfId="202"/>
    <cellStyle name="60% - 强调文字颜色 5 2 6" xfId="203"/>
    <cellStyle name="60% - 强调文字颜色 5 2 6 2" xfId="204"/>
    <cellStyle name="60% - 强调文字颜色 5 2 6 2 2" xfId="205"/>
    <cellStyle name="60% - 强调文字颜色 5 2 6 2 3" xfId="206"/>
    <cellStyle name="60% - 强调文字颜色 5 2 6 2 3 2" xfId="207"/>
    <cellStyle name="60% - 强调文字颜色 5 2 6 2 3 2 2" xfId="208"/>
    <cellStyle name="60% - 强调文字颜色 6 10" xfId="209"/>
    <cellStyle name="60% - 强调文字颜色 6 2 5" xfId="210"/>
    <cellStyle name="60% - 强调文字颜色 6 2 5 2" xfId="211"/>
    <cellStyle name="60% - 强调文字颜色 6 2 5 2 2" xfId="212"/>
    <cellStyle name="60% - 强调文字颜色 6 2 5 2 3" xfId="213"/>
    <cellStyle name="60% - 强调文字颜色 6 2 5 2 3 2" xfId="214"/>
    <cellStyle name="60% - 强调文字颜色 6 2 5 2 3 2 2" xfId="215"/>
    <cellStyle name="60% - 强调文字颜色 6 2 6" xfId="216"/>
    <cellStyle name="60% - 强调文字颜色 6 2 6 2" xfId="217"/>
    <cellStyle name="60% - 强调文字颜色 6 2 6 2 2" xfId="218"/>
    <cellStyle name="60% - 强调文字颜色 6 2 6 2 3" xfId="219"/>
    <cellStyle name="60% - 强调文字颜色 6 2 6 2 3 2" xfId="220"/>
    <cellStyle name="60% - 强调文字颜色 6 2 6 2 3 2 2" xfId="221"/>
    <cellStyle name="百分比 2" xfId="222"/>
    <cellStyle name="标题 1 10" xfId="223"/>
    <cellStyle name="标题 1 19" xfId="224"/>
    <cellStyle name="标题 1 19 2" xfId="225"/>
    <cellStyle name="标题 1 2 5" xfId="226"/>
    <cellStyle name="标题 1 2 5 2" xfId="227"/>
    <cellStyle name="标题 10" xfId="228"/>
    <cellStyle name="标题 2 10" xfId="229"/>
    <cellStyle name="标题 2 19" xfId="230"/>
    <cellStyle name="标题 2 19 2" xfId="231"/>
    <cellStyle name="标题 2 2 5" xfId="232"/>
    <cellStyle name="标题 2 2 5 2" xfId="233"/>
    <cellStyle name="标题 22" xfId="234"/>
    <cellStyle name="标题 22 2" xfId="235"/>
    <cellStyle name="标题 3 19" xfId="236"/>
    <cellStyle name="标题 3 19 2" xfId="237"/>
    <cellStyle name="标题 3 19 2 2" xfId="238"/>
    <cellStyle name="标题 3 19 2 3" xfId="239"/>
    <cellStyle name="标题 3 19 2 3 2" xfId="240"/>
    <cellStyle name="标题 3 19 2 3 2 2" xfId="241"/>
    <cellStyle name="标题 3 2 5" xfId="242"/>
    <cellStyle name="标题 3 2 5 2" xfId="243"/>
    <cellStyle name="标题 3 2 5 2 2" xfId="244"/>
    <cellStyle name="标题 3 2 5 2 3" xfId="245"/>
    <cellStyle name="标题 3 2 5 2 3 2" xfId="246"/>
    <cellStyle name="标题 3 2 5 2 3 2 2" xfId="247"/>
    <cellStyle name="标题 3 8 2" xfId="248"/>
    <cellStyle name="标题 4 10" xfId="249"/>
    <cellStyle name="标题 4 19" xfId="250"/>
    <cellStyle name="标题 4 19 2" xfId="251"/>
    <cellStyle name="标题 4 2 5" xfId="252"/>
    <cellStyle name="标题 4 2 5 2" xfId="253"/>
    <cellStyle name="差 10" xfId="254"/>
    <cellStyle name="差 2 5" xfId="255"/>
    <cellStyle name="差 2 5 2 2" xfId="256"/>
    <cellStyle name="差 2 6" xfId="257"/>
    <cellStyle name="差 2 6 2 2" xfId="258"/>
    <cellStyle name="常规 113" xfId="259"/>
    <cellStyle name="常规 114" xfId="260"/>
    <cellStyle name="常规 118" xfId="261"/>
    <cellStyle name="常规 118 2" xfId="262"/>
    <cellStyle name="常规 118 3" xfId="263"/>
    <cellStyle name="常规 142" xfId="264"/>
    <cellStyle name="常规 2 5 4 2 2 2 2" xfId="265"/>
    <cellStyle name="常规 3 21" xfId="266"/>
    <cellStyle name="常规 3 21 2" xfId="267"/>
    <cellStyle name="常规 5 11" xfId="268"/>
    <cellStyle name="常规_Sheet1_续建" xfId="269"/>
    <cellStyle name="常规_Sheet1_续建 2 2" xfId="270"/>
    <cellStyle name="好 10" xfId="271"/>
    <cellStyle name="好 2 5" xfId="272"/>
    <cellStyle name="好 2 6" xfId="273"/>
    <cellStyle name="好 2 6 2 2" xfId="274"/>
    <cellStyle name="汇总 17 4 2 2 3" xfId="275"/>
    <cellStyle name="汇总 19" xfId="276"/>
    <cellStyle name="汇总 19 2" xfId="277"/>
    <cellStyle name="汇总 2 5" xfId="278"/>
    <cellStyle name="汇总 2 5 2" xfId="279"/>
    <cellStyle name="汇总 5 4 2 2 2" xfId="280"/>
    <cellStyle name="汇总 5 6 2 2" xfId="281"/>
    <cellStyle name="计算 10" xfId="282"/>
    <cellStyle name="计算 2 5" xfId="283"/>
    <cellStyle name="计算 2 6" xfId="284"/>
    <cellStyle name="计算 2 6 2 2" xfId="285"/>
    <cellStyle name="检查单元格 10" xfId="286"/>
    <cellStyle name="检查单元格 2 5" xfId="287"/>
    <cellStyle name="检查单元格 2 6" xfId="288"/>
    <cellStyle name="检查单元格 8 5 2 2" xfId="289"/>
    <cellStyle name="解释性文本 10" xfId="290"/>
    <cellStyle name="解释性文本 19" xfId="291"/>
    <cellStyle name="解释性文本 2 5" xfId="292"/>
    <cellStyle name="警告文本 10" xfId="293"/>
    <cellStyle name="警告文本 19" xfId="294"/>
    <cellStyle name="警告文本 2 5" xfId="295"/>
    <cellStyle name="链接单元格 10" xfId="296"/>
    <cellStyle name="链接单元格 19" xfId="297"/>
    <cellStyle name="链接单元格 2 5" xfId="298"/>
    <cellStyle name="千位分隔 2" xfId="299"/>
    <cellStyle name="千位分隔 2 3" xfId="300"/>
    <cellStyle name="强调文字颜色 1 10" xfId="301"/>
    <cellStyle name="强调文字颜色 1 2 5" xfId="302"/>
    <cellStyle name="强调文字颜色 1 2 5 2 2" xfId="303"/>
    <cellStyle name="强调文字颜色 1 2 6" xfId="304"/>
    <cellStyle name="强调文字颜色 1 2 6 2 2" xfId="305"/>
    <cellStyle name="强调文字颜色 2 10" xfId="306"/>
    <cellStyle name="强调文字颜色 2 2 5" xfId="307"/>
    <cellStyle name="强调文字颜色 2 2 5 2 2" xfId="308"/>
    <cellStyle name="强调文字颜色 2 2 6" xfId="309"/>
    <cellStyle name="强调文字颜色 2 2 6 2 2" xfId="310"/>
    <cellStyle name="强调文字颜色 3 10" xfId="311"/>
    <cellStyle name="强调文字颜色 3 2 5" xfId="312"/>
    <cellStyle name="强调文字颜色 3 2 6" xfId="313"/>
    <cellStyle name="强调文字颜色 3 8 5 3" xfId="314"/>
    <cellStyle name="强调文字颜色 4 2 5" xfId="315"/>
    <cellStyle name="强调文字颜色 4 2 6" xfId="316"/>
    <cellStyle name="强调文字颜色 4 9 5 2 2 2" xfId="317"/>
    <cellStyle name="强调文字颜色 5 2 5" xfId="318"/>
    <cellStyle name="强调文字颜色 5 2 6" xfId="319"/>
    <cellStyle name="强调文字颜色 6 10" xfId="320"/>
    <cellStyle name="强调文字颜色 6 2 5" xfId="321"/>
    <cellStyle name="强调文字颜色 6 2 6" xfId="322"/>
    <cellStyle name="适中 10" xfId="323"/>
    <cellStyle name="适中 2 5" xfId="324"/>
    <cellStyle name="适中 2 6" xfId="325"/>
    <cellStyle name="适中 2 6 2 2" xfId="326"/>
    <cellStyle name="输出 10" xfId="327"/>
    <cellStyle name="输出 2 5" xfId="328"/>
    <cellStyle name="输出 2 6" xfId="329"/>
    <cellStyle name="输入 10" xfId="330"/>
    <cellStyle name="输入 2 5" xfId="331"/>
    <cellStyle name="输入 2 6" xfId="332"/>
    <cellStyle name="输入 2 6 2 2" xfId="333"/>
    <cellStyle name="样式 1" xfId="334"/>
    <cellStyle name="注释 10" xfId="335"/>
    <cellStyle name="注释 2 5" xfId="336"/>
    <cellStyle name="注释 2 6" xfId="337"/>
  </cellStyles>
  <tableStyles count="0" defaultTableStyle="TableStyleMedium9"/>
  <colors>
    <mruColors>
      <color rgb="003399FF"/>
      <color rgb="00FFFF99"/>
      <color rgb="00FFFFCC"/>
      <color rgb="00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7"/>
  <sheetViews>
    <sheetView showGridLines="0" tabSelected="1" view="pageBreakPreview" zoomScaleNormal="85" topLeftCell="D33" workbookViewId="0">
      <selection activeCell="Q40" sqref="Q40"/>
    </sheetView>
  </sheetViews>
  <sheetFormatPr defaultColWidth="9" defaultRowHeight="13.5"/>
  <cols>
    <col min="1" max="1" width="4.375" customWidth="1"/>
    <col min="2" max="2" width="25.75" customWidth="1"/>
    <col min="3" max="3" width="12.5" customWidth="1"/>
    <col min="4" max="4" width="15.75" customWidth="1"/>
    <col min="5" max="9" width="11.5" customWidth="1"/>
    <col min="10" max="11" width="14.875" customWidth="1"/>
    <col min="12" max="12" width="60.375" customWidth="1"/>
    <col min="13" max="14" width="9.75" customWidth="1"/>
    <col min="15" max="15" width="16.25" hidden="1" customWidth="1"/>
    <col min="16" max="16" width="15.75" hidden="1" customWidth="1"/>
    <col min="17" max="17" width="19.5" hidden="1" customWidth="1"/>
    <col min="18" max="19" width="13.625" style="142" customWidth="1"/>
    <col min="21" max="21" width="4.375" customWidth="1"/>
    <col min="22" max="22" width="13.625" customWidth="1"/>
    <col min="23" max="24" width="13.625" style="53" customWidth="1"/>
    <col min="167" max="167" width="4.125" customWidth="1"/>
    <col min="168" max="168" width="42.75" customWidth="1"/>
    <col min="169" max="169" width="15" customWidth="1"/>
    <col min="170" max="177" width="8.75" customWidth="1"/>
    <col min="178" max="178" width="43.875" customWidth="1"/>
    <col min="179" max="180" width="9.75" customWidth="1"/>
    <col min="181" max="181" width="8.375" customWidth="1"/>
    <col min="182" max="182" width="11" customWidth="1"/>
    <col min="183" max="183" width="8.875" customWidth="1"/>
    <col min="423" max="423" width="4.125" customWidth="1"/>
    <col min="424" max="424" width="42.75" customWidth="1"/>
    <col min="425" max="425" width="15" customWidth="1"/>
    <col min="426" max="433" width="8.75" customWidth="1"/>
    <col min="434" max="434" width="43.875" customWidth="1"/>
    <col min="435" max="436" width="9.75" customWidth="1"/>
    <col min="437" max="437" width="8.375" customWidth="1"/>
    <col min="438" max="438" width="11" customWidth="1"/>
    <col min="439" max="439" width="8.875" customWidth="1"/>
    <col min="679" max="679" width="4.125" customWidth="1"/>
    <col min="680" max="680" width="42.75" customWidth="1"/>
    <col min="681" max="681" width="15" customWidth="1"/>
    <col min="682" max="689" width="8.75" customWidth="1"/>
    <col min="690" max="690" width="43.875" customWidth="1"/>
    <col min="691" max="692" width="9.75" customWidth="1"/>
    <col min="693" max="693" width="8.375" customWidth="1"/>
    <col min="694" max="694" width="11" customWidth="1"/>
    <col min="695" max="695" width="8.875" customWidth="1"/>
    <col min="935" max="935" width="4.125" customWidth="1"/>
    <col min="936" max="936" width="42.75" customWidth="1"/>
    <col min="937" max="937" width="15" customWidth="1"/>
    <col min="938" max="945" width="8.75" customWidth="1"/>
    <col min="946" max="946" width="43.875" customWidth="1"/>
    <col min="947" max="948" width="9.75" customWidth="1"/>
    <col min="949" max="949" width="8.375" customWidth="1"/>
    <col min="950" max="950" width="11" customWidth="1"/>
    <col min="951" max="951" width="8.875" customWidth="1"/>
    <col min="1191" max="1191" width="4.125" customWidth="1"/>
    <col min="1192" max="1192" width="42.75" customWidth="1"/>
    <col min="1193" max="1193" width="15" customWidth="1"/>
    <col min="1194" max="1201" width="8.75" customWidth="1"/>
    <col min="1202" max="1202" width="43.875" customWidth="1"/>
    <col min="1203" max="1204" width="9.75" customWidth="1"/>
    <col min="1205" max="1205" width="8.375" customWidth="1"/>
    <col min="1206" max="1206" width="11" customWidth="1"/>
    <col min="1207" max="1207" width="8.875" customWidth="1"/>
    <col min="1447" max="1447" width="4.125" customWidth="1"/>
    <col min="1448" max="1448" width="42.75" customWidth="1"/>
    <col min="1449" max="1449" width="15" customWidth="1"/>
    <col min="1450" max="1457" width="8.75" customWidth="1"/>
    <col min="1458" max="1458" width="43.875" customWidth="1"/>
    <col min="1459" max="1460" width="9.75" customWidth="1"/>
    <col min="1461" max="1461" width="8.375" customWidth="1"/>
    <col min="1462" max="1462" width="11" customWidth="1"/>
    <col min="1463" max="1463" width="8.875" customWidth="1"/>
    <col min="1703" max="1703" width="4.125" customWidth="1"/>
    <col min="1704" max="1704" width="42.75" customWidth="1"/>
    <col min="1705" max="1705" width="15" customWidth="1"/>
    <col min="1706" max="1713" width="8.75" customWidth="1"/>
    <col min="1714" max="1714" width="43.875" customWidth="1"/>
    <col min="1715" max="1716" width="9.75" customWidth="1"/>
    <col min="1717" max="1717" width="8.375" customWidth="1"/>
    <col min="1718" max="1718" width="11" customWidth="1"/>
    <col min="1719" max="1719" width="8.875" customWidth="1"/>
    <col min="1959" max="1959" width="4.125" customWidth="1"/>
    <col min="1960" max="1960" width="42.75" customWidth="1"/>
    <col min="1961" max="1961" width="15" customWidth="1"/>
    <col min="1962" max="1969" width="8.75" customWidth="1"/>
    <col min="1970" max="1970" width="43.875" customWidth="1"/>
    <col min="1971" max="1972" width="9.75" customWidth="1"/>
    <col min="1973" max="1973" width="8.375" customWidth="1"/>
    <col min="1974" max="1974" width="11" customWidth="1"/>
    <col min="1975" max="1975" width="8.875" customWidth="1"/>
    <col min="2215" max="2215" width="4.125" customWidth="1"/>
    <col min="2216" max="2216" width="42.75" customWidth="1"/>
    <col min="2217" max="2217" width="15" customWidth="1"/>
    <col min="2218" max="2225" width="8.75" customWidth="1"/>
    <col min="2226" max="2226" width="43.875" customWidth="1"/>
    <col min="2227" max="2228" width="9.75" customWidth="1"/>
    <col min="2229" max="2229" width="8.375" customWidth="1"/>
    <col min="2230" max="2230" width="11" customWidth="1"/>
    <col min="2231" max="2231" width="8.875" customWidth="1"/>
    <col min="2471" max="2471" width="4.125" customWidth="1"/>
    <col min="2472" max="2472" width="42.75" customWidth="1"/>
    <col min="2473" max="2473" width="15" customWidth="1"/>
    <col min="2474" max="2481" width="8.75" customWidth="1"/>
    <col min="2482" max="2482" width="43.875" customWidth="1"/>
    <col min="2483" max="2484" width="9.75" customWidth="1"/>
    <col min="2485" max="2485" width="8.375" customWidth="1"/>
    <col min="2486" max="2486" width="11" customWidth="1"/>
    <col min="2487" max="2487" width="8.875" customWidth="1"/>
    <col min="2727" max="2727" width="4.125" customWidth="1"/>
    <col min="2728" max="2728" width="42.75" customWidth="1"/>
    <col min="2729" max="2729" width="15" customWidth="1"/>
    <col min="2730" max="2737" width="8.75" customWidth="1"/>
    <col min="2738" max="2738" width="43.875" customWidth="1"/>
    <col min="2739" max="2740" width="9.75" customWidth="1"/>
    <col min="2741" max="2741" width="8.375" customWidth="1"/>
    <col min="2742" max="2742" width="11" customWidth="1"/>
    <col min="2743" max="2743" width="8.875" customWidth="1"/>
    <col min="2983" max="2983" width="4.125" customWidth="1"/>
    <col min="2984" max="2984" width="42.75" customWidth="1"/>
    <col min="2985" max="2985" width="15" customWidth="1"/>
    <col min="2986" max="2993" width="8.75" customWidth="1"/>
    <col min="2994" max="2994" width="43.875" customWidth="1"/>
    <col min="2995" max="2996" width="9.75" customWidth="1"/>
    <col min="2997" max="2997" width="8.375" customWidth="1"/>
    <col min="2998" max="2998" width="11" customWidth="1"/>
    <col min="2999" max="2999" width="8.875" customWidth="1"/>
    <col min="3239" max="3239" width="4.125" customWidth="1"/>
    <col min="3240" max="3240" width="42.75" customWidth="1"/>
    <col min="3241" max="3241" width="15" customWidth="1"/>
    <col min="3242" max="3249" width="8.75" customWidth="1"/>
    <col min="3250" max="3250" width="43.875" customWidth="1"/>
    <col min="3251" max="3252" width="9.75" customWidth="1"/>
    <col min="3253" max="3253" width="8.375" customWidth="1"/>
    <col min="3254" max="3254" width="11" customWidth="1"/>
    <col min="3255" max="3255" width="8.875" customWidth="1"/>
    <col min="3495" max="3495" width="4.125" customWidth="1"/>
    <col min="3496" max="3496" width="42.75" customWidth="1"/>
    <col min="3497" max="3497" width="15" customWidth="1"/>
    <col min="3498" max="3505" width="8.75" customWidth="1"/>
    <col min="3506" max="3506" width="43.875" customWidth="1"/>
    <col min="3507" max="3508" width="9.75" customWidth="1"/>
    <col min="3509" max="3509" width="8.375" customWidth="1"/>
    <col min="3510" max="3510" width="11" customWidth="1"/>
    <col min="3511" max="3511" width="8.875" customWidth="1"/>
    <col min="3751" max="3751" width="4.125" customWidth="1"/>
    <col min="3752" max="3752" width="42.75" customWidth="1"/>
    <col min="3753" max="3753" width="15" customWidth="1"/>
    <col min="3754" max="3761" width="8.75" customWidth="1"/>
    <col min="3762" max="3762" width="43.875" customWidth="1"/>
    <col min="3763" max="3764" width="9.75" customWidth="1"/>
    <col min="3765" max="3765" width="8.375" customWidth="1"/>
    <col min="3766" max="3766" width="11" customWidth="1"/>
    <col min="3767" max="3767" width="8.875" customWidth="1"/>
    <col min="4007" max="4007" width="4.125" customWidth="1"/>
    <col min="4008" max="4008" width="42.75" customWidth="1"/>
    <col min="4009" max="4009" width="15" customWidth="1"/>
    <col min="4010" max="4017" width="8.75" customWidth="1"/>
    <col min="4018" max="4018" width="43.875" customWidth="1"/>
    <col min="4019" max="4020" width="9.75" customWidth="1"/>
    <col min="4021" max="4021" width="8.375" customWidth="1"/>
    <col min="4022" max="4022" width="11" customWidth="1"/>
    <col min="4023" max="4023" width="8.875" customWidth="1"/>
    <col min="4263" max="4263" width="4.125" customWidth="1"/>
    <col min="4264" max="4264" width="42.75" customWidth="1"/>
    <col min="4265" max="4265" width="15" customWidth="1"/>
    <col min="4266" max="4273" width="8.75" customWidth="1"/>
    <col min="4274" max="4274" width="43.875" customWidth="1"/>
    <col min="4275" max="4276" width="9.75" customWidth="1"/>
    <col min="4277" max="4277" width="8.375" customWidth="1"/>
    <col min="4278" max="4278" width="11" customWidth="1"/>
    <col min="4279" max="4279" width="8.875" customWidth="1"/>
    <col min="4519" max="4519" width="4.125" customWidth="1"/>
    <col min="4520" max="4520" width="42.75" customWidth="1"/>
    <col min="4521" max="4521" width="15" customWidth="1"/>
    <col min="4522" max="4529" width="8.75" customWidth="1"/>
    <col min="4530" max="4530" width="43.875" customWidth="1"/>
    <col min="4531" max="4532" width="9.75" customWidth="1"/>
    <col min="4533" max="4533" width="8.375" customWidth="1"/>
    <col min="4534" max="4534" width="11" customWidth="1"/>
    <col min="4535" max="4535" width="8.875" customWidth="1"/>
    <col min="4775" max="4775" width="4.125" customWidth="1"/>
    <col min="4776" max="4776" width="42.75" customWidth="1"/>
    <col min="4777" max="4777" width="15" customWidth="1"/>
    <col min="4778" max="4785" width="8.75" customWidth="1"/>
    <col min="4786" max="4786" width="43.875" customWidth="1"/>
    <col min="4787" max="4788" width="9.75" customWidth="1"/>
    <col min="4789" max="4789" width="8.375" customWidth="1"/>
    <col min="4790" max="4790" width="11" customWidth="1"/>
    <col min="4791" max="4791" width="8.875" customWidth="1"/>
    <col min="5031" max="5031" width="4.125" customWidth="1"/>
    <col min="5032" max="5032" width="42.75" customWidth="1"/>
    <col min="5033" max="5033" width="15" customWidth="1"/>
    <col min="5034" max="5041" width="8.75" customWidth="1"/>
    <col min="5042" max="5042" width="43.875" customWidth="1"/>
    <col min="5043" max="5044" width="9.75" customWidth="1"/>
    <col min="5045" max="5045" width="8.375" customWidth="1"/>
    <col min="5046" max="5046" width="11" customWidth="1"/>
    <col min="5047" max="5047" width="8.875" customWidth="1"/>
    <col min="5287" max="5287" width="4.125" customWidth="1"/>
    <col min="5288" max="5288" width="42.75" customWidth="1"/>
    <col min="5289" max="5289" width="15" customWidth="1"/>
    <col min="5290" max="5297" width="8.75" customWidth="1"/>
    <col min="5298" max="5298" width="43.875" customWidth="1"/>
    <col min="5299" max="5300" width="9.75" customWidth="1"/>
    <col min="5301" max="5301" width="8.375" customWidth="1"/>
    <col min="5302" max="5302" width="11" customWidth="1"/>
    <col min="5303" max="5303" width="8.875" customWidth="1"/>
    <col min="5543" max="5543" width="4.125" customWidth="1"/>
    <col min="5544" max="5544" width="42.75" customWidth="1"/>
    <col min="5545" max="5545" width="15" customWidth="1"/>
    <col min="5546" max="5553" width="8.75" customWidth="1"/>
    <col min="5554" max="5554" width="43.875" customWidth="1"/>
    <col min="5555" max="5556" width="9.75" customWidth="1"/>
    <col min="5557" max="5557" width="8.375" customWidth="1"/>
    <col min="5558" max="5558" width="11" customWidth="1"/>
    <col min="5559" max="5559" width="8.875" customWidth="1"/>
    <col min="5799" max="5799" width="4.125" customWidth="1"/>
    <col min="5800" max="5800" width="42.75" customWidth="1"/>
    <col min="5801" max="5801" width="15" customWidth="1"/>
    <col min="5802" max="5809" width="8.75" customWidth="1"/>
    <col min="5810" max="5810" width="43.875" customWidth="1"/>
    <col min="5811" max="5812" width="9.75" customWidth="1"/>
    <col min="5813" max="5813" width="8.375" customWidth="1"/>
    <col min="5814" max="5814" width="11" customWidth="1"/>
    <col min="5815" max="5815" width="8.875" customWidth="1"/>
    <col min="6055" max="6055" width="4.125" customWidth="1"/>
    <col min="6056" max="6056" width="42.75" customWidth="1"/>
    <col min="6057" max="6057" width="15" customWidth="1"/>
    <col min="6058" max="6065" width="8.75" customWidth="1"/>
    <col min="6066" max="6066" width="43.875" customWidth="1"/>
    <col min="6067" max="6068" width="9.75" customWidth="1"/>
    <col min="6069" max="6069" width="8.375" customWidth="1"/>
    <col min="6070" max="6070" width="11" customWidth="1"/>
    <col min="6071" max="6071" width="8.875" customWidth="1"/>
    <col min="6311" max="6311" width="4.125" customWidth="1"/>
    <col min="6312" max="6312" width="42.75" customWidth="1"/>
    <col min="6313" max="6313" width="15" customWidth="1"/>
    <col min="6314" max="6321" width="8.75" customWidth="1"/>
    <col min="6322" max="6322" width="43.875" customWidth="1"/>
    <col min="6323" max="6324" width="9.75" customWidth="1"/>
    <col min="6325" max="6325" width="8.375" customWidth="1"/>
    <col min="6326" max="6326" width="11" customWidth="1"/>
    <col min="6327" max="6327" width="8.875" customWidth="1"/>
    <col min="6567" max="6567" width="4.125" customWidth="1"/>
    <col min="6568" max="6568" width="42.75" customWidth="1"/>
    <col min="6569" max="6569" width="15" customWidth="1"/>
    <col min="6570" max="6577" width="8.75" customWidth="1"/>
    <col min="6578" max="6578" width="43.875" customWidth="1"/>
    <col min="6579" max="6580" width="9.75" customWidth="1"/>
    <col min="6581" max="6581" width="8.375" customWidth="1"/>
    <col min="6582" max="6582" width="11" customWidth="1"/>
    <col min="6583" max="6583" width="8.875" customWidth="1"/>
    <col min="6823" max="6823" width="4.125" customWidth="1"/>
    <col min="6824" max="6824" width="42.75" customWidth="1"/>
    <col min="6825" max="6825" width="15" customWidth="1"/>
    <col min="6826" max="6833" width="8.75" customWidth="1"/>
    <col min="6834" max="6834" width="43.875" customWidth="1"/>
    <col min="6835" max="6836" width="9.75" customWidth="1"/>
    <col min="6837" max="6837" width="8.375" customWidth="1"/>
    <col min="6838" max="6838" width="11" customWidth="1"/>
    <col min="6839" max="6839" width="8.875" customWidth="1"/>
    <col min="7079" max="7079" width="4.125" customWidth="1"/>
    <col min="7080" max="7080" width="42.75" customWidth="1"/>
    <col min="7081" max="7081" width="15" customWidth="1"/>
    <col min="7082" max="7089" width="8.75" customWidth="1"/>
    <col min="7090" max="7090" width="43.875" customWidth="1"/>
    <col min="7091" max="7092" width="9.75" customWidth="1"/>
    <col min="7093" max="7093" width="8.375" customWidth="1"/>
    <col min="7094" max="7094" width="11" customWidth="1"/>
    <col min="7095" max="7095" width="8.875" customWidth="1"/>
    <col min="7335" max="7335" width="4.125" customWidth="1"/>
    <col min="7336" max="7336" width="42.75" customWidth="1"/>
    <col min="7337" max="7337" width="15" customWidth="1"/>
    <col min="7338" max="7345" width="8.75" customWidth="1"/>
    <col min="7346" max="7346" width="43.875" customWidth="1"/>
    <col min="7347" max="7348" width="9.75" customWidth="1"/>
    <col min="7349" max="7349" width="8.375" customWidth="1"/>
    <col min="7350" max="7350" width="11" customWidth="1"/>
    <col min="7351" max="7351" width="8.875" customWidth="1"/>
    <col min="7591" max="7591" width="4.125" customWidth="1"/>
    <col min="7592" max="7592" width="42.75" customWidth="1"/>
    <col min="7593" max="7593" width="15" customWidth="1"/>
    <col min="7594" max="7601" width="8.75" customWidth="1"/>
    <col min="7602" max="7602" width="43.875" customWidth="1"/>
    <col min="7603" max="7604" width="9.75" customWidth="1"/>
    <col min="7605" max="7605" width="8.375" customWidth="1"/>
    <col min="7606" max="7606" width="11" customWidth="1"/>
    <col min="7607" max="7607" width="8.875" customWidth="1"/>
    <col min="7847" max="7847" width="4.125" customWidth="1"/>
    <col min="7848" max="7848" width="42.75" customWidth="1"/>
    <col min="7849" max="7849" width="15" customWidth="1"/>
    <col min="7850" max="7857" width="8.75" customWidth="1"/>
    <col min="7858" max="7858" width="43.875" customWidth="1"/>
    <col min="7859" max="7860" width="9.75" customWidth="1"/>
    <col min="7861" max="7861" width="8.375" customWidth="1"/>
    <col min="7862" max="7862" width="11" customWidth="1"/>
    <col min="7863" max="7863" width="8.875" customWidth="1"/>
    <col min="8103" max="8103" width="4.125" customWidth="1"/>
    <col min="8104" max="8104" width="42.75" customWidth="1"/>
    <col min="8105" max="8105" width="15" customWidth="1"/>
    <col min="8106" max="8113" width="8.75" customWidth="1"/>
    <col min="8114" max="8114" width="43.875" customWidth="1"/>
    <col min="8115" max="8116" width="9.75" customWidth="1"/>
    <col min="8117" max="8117" width="8.375" customWidth="1"/>
    <col min="8118" max="8118" width="11" customWidth="1"/>
    <col min="8119" max="8119" width="8.875" customWidth="1"/>
    <col min="8359" max="8359" width="4.125" customWidth="1"/>
    <col min="8360" max="8360" width="42.75" customWidth="1"/>
    <col min="8361" max="8361" width="15" customWidth="1"/>
    <col min="8362" max="8369" width="8.75" customWidth="1"/>
    <col min="8370" max="8370" width="43.875" customWidth="1"/>
    <col min="8371" max="8372" width="9.75" customWidth="1"/>
    <col min="8373" max="8373" width="8.375" customWidth="1"/>
    <col min="8374" max="8374" width="11" customWidth="1"/>
    <col min="8375" max="8375" width="8.875" customWidth="1"/>
    <col min="8615" max="8615" width="4.125" customWidth="1"/>
    <col min="8616" max="8616" width="42.75" customWidth="1"/>
    <col min="8617" max="8617" width="15" customWidth="1"/>
    <col min="8618" max="8625" width="8.75" customWidth="1"/>
    <col min="8626" max="8626" width="43.875" customWidth="1"/>
    <col min="8627" max="8628" width="9.75" customWidth="1"/>
    <col min="8629" max="8629" width="8.375" customWidth="1"/>
    <col min="8630" max="8630" width="11" customWidth="1"/>
    <col min="8631" max="8631" width="8.875" customWidth="1"/>
    <col min="8871" max="8871" width="4.125" customWidth="1"/>
    <col min="8872" max="8872" width="42.75" customWidth="1"/>
    <col min="8873" max="8873" width="15" customWidth="1"/>
    <col min="8874" max="8881" width="8.75" customWidth="1"/>
    <col min="8882" max="8882" width="43.875" customWidth="1"/>
    <col min="8883" max="8884" width="9.75" customWidth="1"/>
    <col min="8885" max="8885" width="8.375" customWidth="1"/>
    <col min="8886" max="8886" width="11" customWidth="1"/>
    <col min="8887" max="8887" width="8.875" customWidth="1"/>
    <col min="9127" max="9127" width="4.125" customWidth="1"/>
    <col min="9128" max="9128" width="42.75" customWidth="1"/>
    <col min="9129" max="9129" width="15" customWidth="1"/>
    <col min="9130" max="9137" width="8.75" customWidth="1"/>
    <col min="9138" max="9138" width="43.875" customWidth="1"/>
    <col min="9139" max="9140" width="9.75" customWidth="1"/>
    <col min="9141" max="9141" width="8.375" customWidth="1"/>
    <col min="9142" max="9142" width="11" customWidth="1"/>
    <col min="9143" max="9143" width="8.875" customWidth="1"/>
    <col min="9383" max="9383" width="4.125" customWidth="1"/>
    <col min="9384" max="9384" width="42.75" customWidth="1"/>
    <col min="9385" max="9385" width="15" customWidth="1"/>
    <col min="9386" max="9393" width="8.75" customWidth="1"/>
    <col min="9394" max="9394" width="43.875" customWidth="1"/>
    <col min="9395" max="9396" width="9.75" customWidth="1"/>
    <col min="9397" max="9397" width="8.375" customWidth="1"/>
    <col min="9398" max="9398" width="11" customWidth="1"/>
    <col min="9399" max="9399" width="8.875" customWidth="1"/>
    <col min="9639" max="9639" width="4.125" customWidth="1"/>
    <col min="9640" max="9640" width="42.75" customWidth="1"/>
    <col min="9641" max="9641" width="15" customWidth="1"/>
    <col min="9642" max="9649" width="8.75" customWidth="1"/>
    <col min="9650" max="9650" width="43.875" customWidth="1"/>
    <col min="9651" max="9652" width="9.75" customWidth="1"/>
    <col min="9653" max="9653" width="8.375" customWidth="1"/>
    <col min="9654" max="9654" width="11" customWidth="1"/>
    <col min="9655" max="9655" width="8.875" customWidth="1"/>
    <col min="9895" max="9895" width="4.125" customWidth="1"/>
    <col min="9896" max="9896" width="42.75" customWidth="1"/>
    <col min="9897" max="9897" width="15" customWidth="1"/>
    <col min="9898" max="9905" width="8.75" customWidth="1"/>
    <col min="9906" max="9906" width="43.875" customWidth="1"/>
    <col min="9907" max="9908" width="9.75" customWidth="1"/>
    <col min="9909" max="9909" width="8.375" customWidth="1"/>
    <col min="9910" max="9910" width="11" customWidth="1"/>
    <col min="9911" max="9911" width="8.875" customWidth="1"/>
    <col min="10151" max="10151" width="4.125" customWidth="1"/>
    <col min="10152" max="10152" width="42.75" customWidth="1"/>
    <col min="10153" max="10153" width="15" customWidth="1"/>
    <col min="10154" max="10161" width="8.75" customWidth="1"/>
    <col min="10162" max="10162" width="43.875" customWidth="1"/>
    <col min="10163" max="10164" width="9.75" customWidth="1"/>
    <col min="10165" max="10165" width="8.375" customWidth="1"/>
    <col min="10166" max="10166" width="11" customWidth="1"/>
    <col min="10167" max="10167" width="8.875" customWidth="1"/>
    <col min="10407" max="10407" width="4.125" customWidth="1"/>
    <col min="10408" max="10408" width="42.75" customWidth="1"/>
    <col min="10409" max="10409" width="15" customWidth="1"/>
    <col min="10410" max="10417" width="8.75" customWidth="1"/>
    <col min="10418" max="10418" width="43.875" customWidth="1"/>
    <col min="10419" max="10420" width="9.75" customWidth="1"/>
    <col min="10421" max="10421" width="8.375" customWidth="1"/>
    <col min="10422" max="10422" width="11" customWidth="1"/>
    <col min="10423" max="10423" width="8.875" customWidth="1"/>
    <col min="10663" max="10663" width="4.125" customWidth="1"/>
    <col min="10664" max="10664" width="42.75" customWidth="1"/>
    <col min="10665" max="10665" width="15" customWidth="1"/>
    <col min="10666" max="10673" width="8.75" customWidth="1"/>
    <col min="10674" max="10674" width="43.875" customWidth="1"/>
    <col min="10675" max="10676" width="9.75" customWidth="1"/>
    <col min="10677" max="10677" width="8.375" customWidth="1"/>
    <col min="10678" max="10678" width="11" customWidth="1"/>
    <col min="10679" max="10679" width="8.875" customWidth="1"/>
    <col min="10919" max="10919" width="4.125" customWidth="1"/>
    <col min="10920" max="10920" width="42.75" customWidth="1"/>
    <col min="10921" max="10921" width="15" customWidth="1"/>
    <col min="10922" max="10929" width="8.75" customWidth="1"/>
    <col min="10930" max="10930" width="43.875" customWidth="1"/>
    <col min="10931" max="10932" width="9.75" customWidth="1"/>
    <col min="10933" max="10933" width="8.375" customWidth="1"/>
    <col min="10934" max="10934" width="11" customWidth="1"/>
    <col min="10935" max="10935" width="8.875" customWidth="1"/>
    <col min="11175" max="11175" width="4.125" customWidth="1"/>
    <col min="11176" max="11176" width="42.75" customWidth="1"/>
    <col min="11177" max="11177" width="15" customWidth="1"/>
    <col min="11178" max="11185" width="8.75" customWidth="1"/>
    <col min="11186" max="11186" width="43.875" customWidth="1"/>
    <col min="11187" max="11188" width="9.75" customWidth="1"/>
    <col min="11189" max="11189" width="8.375" customWidth="1"/>
    <col min="11190" max="11190" width="11" customWidth="1"/>
    <col min="11191" max="11191" width="8.875" customWidth="1"/>
    <col min="11431" max="11431" width="4.125" customWidth="1"/>
    <col min="11432" max="11432" width="42.75" customWidth="1"/>
    <col min="11433" max="11433" width="15" customWidth="1"/>
    <col min="11434" max="11441" width="8.75" customWidth="1"/>
    <col min="11442" max="11442" width="43.875" customWidth="1"/>
    <col min="11443" max="11444" width="9.75" customWidth="1"/>
    <col min="11445" max="11445" width="8.375" customWidth="1"/>
    <col min="11446" max="11446" width="11" customWidth="1"/>
    <col min="11447" max="11447" width="8.875" customWidth="1"/>
    <col min="11687" max="11687" width="4.125" customWidth="1"/>
    <col min="11688" max="11688" width="42.75" customWidth="1"/>
    <col min="11689" max="11689" width="15" customWidth="1"/>
    <col min="11690" max="11697" width="8.75" customWidth="1"/>
    <col min="11698" max="11698" width="43.875" customWidth="1"/>
    <col min="11699" max="11700" width="9.75" customWidth="1"/>
    <col min="11701" max="11701" width="8.375" customWidth="1"/>
    <col min="11702" max="11702" width="11" customWidth="1"/>
    <col min="11703" max="11703" width="8.875" customWidth="1"/>
    <col min="11943" max="11943" width="4.125" customWidth="1"/>
    <col min="11944" max="11944" width="42.75" customWidth="1"/>
    <col min="11945" max="11945" width="15" customWidth="1"/>
    <col min="11946" max="11953" width="8.75" customWidth="1"/>
    <col min="11954" max="11954" width="43.875" customWidth="1"/>
    <col min="11955" max="11956" width="9.75" customWidth="1"/>
    <col min="11957" max="11957" width="8.375" customWidth="1"/>
    <col min="11958" max="11958" width="11" customWidth="1"/>
    <col min="11959" max="11959" width="8.875" customWidth="1"/>
    <col min="12199" max="12199" width="4.125" customWidth="1"/>
    <col min="12200" max="12200" width="42.75" customWidth="1"/>
    <col min="12201" max="12201" width="15" customWidth="1"/>
    <col min="12202" max="12209" width="8.75" customWidth="1"/>
    <col min="12210" max="12210" width="43.875" customWidth="1"/>
    <col min="12211" max="12212" width="9.75" customWidth="1"/>
    <col min="12213" max="12213" width="8.375" customWidth="1"/>
    <col min="12214" max="12214" width="11" customWidth="1"/>
    <col min="12215" max="12215" width="8.875" customWidth="1"/>
    <col min="12455" max="12455" width="4.125" customWidth="1"/>
    <col min="12456" max="12456" width="42.75" customWidth="1"/>
    <col min="12457" max="12457" width="15" customWidth="1"/>
    <col min="12458" max="12465" width="8.75" customWidth="1"/>
    <col min="12466" max="12466" width="43.875" customWidth="1"/>
    <col min="12467" max="12468" width="9.75" customWidth="1"/>
    <col min="12469" max="12469" width="8.375" customWidth="1"/>
    <col min="12470" max="12470" width="11" customWidth="1"/>
    <col min="12471" max="12471" width="8.875" customWidth="1"/>
    <col min="12711" max="12711" width="4.125" customWidth="1"/>
    <col min="12712" max="12712" width="42.75" customWidth="1"/>
    <col min="12713" max="12713" width="15" customWidth="1"/>
    <col min="12714" max="12721" width="8.75" customWidth="1"/>
    <col min="12722" max="12722" width="43.875" customWidth="1"/>
    <col min="12723" max="12724" width="9.75" customWidth="1"/>
    <col min="12725" max="12725" width="8.375" customWidth="1"/>
    <col min="12726" max="12726" width="11" customWidth="1"/>
    <col min="12727" max="12727" width="8.875" customWidth="1"/>
    <col min="12967" max="12967" width="4.125" customWidth="1"/>
    <col min="12968" max="12968" width="42.75" customWidth="1"/>
    <col min="12969" max="12969" width="15" customWidth="1"/>
    <col min="12970" max="12977" width="8.75" customWidth="1"/>
    <col min="12978" max="12978" width="43.875" customWidth="1"/>
    <col min="12979" max="12980" width="9.75" customWidth="1"/>
    <col min="12981" max="12981" width="8.375" customWidth="1"/>
    <col min="12982" max="12982" width="11" customWidth="1"/>
    <col min="12983" max="12983" width="8.875" customWidth="1"/>
    <col min="13223" max="13223" width="4.125" customWidth="1"/>
    <col min="13224" max="13224" width="42.75" customWidth="1"/>
    <col min="13225" max="13225" width="15" customWidth="1"/>
    <col min="13226" max="13233" width="8.75" customWidth="1"/>
    <col min="13234" max="13234" width="43.875" customWidth="1"/>
    <col min="13235" max="13236" width="9.75" customWidth="1"/>
    <col min="13237" max="13237" width="8.375" customWidth="1"/>
    <col min="13238" max="13238" width="11" customWidth="1"/>
    <col min="13239" max="13239" width="8.875" customWidth="1"/>
    <col min="13479" max="13479" width="4.125" customWidth="1"/>
    <col min="13480" max="13480" width="42.75" customWidth="1"/>
    <col min="13481" max="13481" width="15" customWidth="1"/>
    <col min="13482" max="13489" width="8.75" customWidth="1"/>
    <col min="13490" max="13490" width="43.875" customWidth="1"/>
    <col min="13491" max="13492" width="9.75" customWidth="1"/>
    <col min="13493" max="13493" width="8.375" customWidth="1"/>
    <col min="13494" max="13494" width="11" customWidth="1"/>
    <col min="13495" max="13495" width="8.875" customWidth="1"/>
    <col min="13735" max="13735" width="4.125" customWidth="1"/>
    <col min="13736" max="13736" width="42.75" customWidth="1"/>
    <col min="13737" max="13737" width="15" customWidth="1"/>
    <col min="13738" max="13745" width="8.75" customWidth="1"/>
    <col min="13746" max="13746" width="43.875" customWidth="1"/>
    <col min="13747" max="13748" width="9.75" customWidth="1"/>
    <col min="13749" max="13749" width="8.375" customWidth="1"/>
    <col min="13750" max="13750" width="11" customWidth="1"/>
    <col min="13751" max="13751" width="8.875" customWidth="1"/>
    <col min="13991" max="13991" width="4.125" customWidth="1"/>
    <col min="13992" max="13992" width="42.75" customWidth="1"/>
    <col min="13993" max="13993" width="15" customWidth="1"/>
    <col min="13994" max="14001" width="8.75" customWidth="1"/>
    <col min="14002" max="14002" width="43.875" customWidth="1"/>
    <col min="14003" max="14004" width="9.75" customWidth="1"/>
    <col min="14005" max="14005" width="8.375" customWidth="1"/>
    <col min="14006" max="14006" width="11" customWidth="1"/>
    <col min="14007" max="14007" width="8.875" customWidth="1"/>
    <col min="14247" max="14247" width="4.125" customWidth="1"/>
    <col min="14248" max="14248" width="42.75" customWidth="1"/>
    <col min="14249" max="14249" width="15" customWidth="1"/>
    <col min="14250" max="14257" width="8.75" customWidth="1"/>
    <col min="14258" max="14258" width="43.875" customWidth="1"/>
    <col min="14259" max="14260" width="9.75" customWidth="1"/>
    <col min="14261" max="14261" width="8.375" customWidth="1"/>
    <col min="14262" max="14262" width="11" customWidth="1"/>
    <col min="14263" max="14263" width="8.875" customWidth="1"/>
    <col min="14503" max="14503" width="4.125" customWidth="1"/>
    <col min="14504" max="14504" width="42.75" customWidth="1"/>
    <col min="14505" max="14505" width="15" customWidth="1"/>
    <col min="14506" max="14513" width="8.75" customWidth="1"/>
    <col min="14514" max="14514" width="43.875" customWidth="1"/>
    <col min="14515" max="14516" width="9.75" customWidth="1"/>
    <col min="14517" max="14517" width="8.375" customWidth="1"/>
    <col min="14518" max="14518" width="11" customWidth="1"/>
    <col min="14519" max="14519" width="8.875" customWidth="1"/>
    <col min="14759" max="14759" width="4.125" customWidth="1"/>
    <col min="14760" max="14760" width="42.75" customWidth="1"/>
    <col min="14761" max="14761" width="15" customWidth="1"/>
    <col min="14762" max="14769" width="8.75" customWidth="1"/>
    <col min="14770" max="14770" width="43.875" customWidth="1"/>
    <col min="14771" max="14772" width="9.75" customWidth="1"/>
    <col min="14773" max="14773" width="8.375" customWidth="1"/>
    <col min="14774" max="14774" width="11" customWidth="1"/>
    <col min="14775" max="14775" width="8.875" customWidth="1"/>
    <col min="15015" max="15015" width="4.125" customWidth="1"/>
    <col min="15016" max="15016" width="42.75" customWidth="1"/>
    <col min="15017" max="15017" width="15" customWidth="1"/>
    <col min="15018" max="15025" width="8.75" customWidth="1"/>
    <col min="15026" max="15026" width="43.875" customWidth="1"/>
    <col min="15027" max="15028" width="9.75" customWidth="1"/>
    <col min="15029" max="15029" width="8.375" customWidth="1"/>
    <col min="15030" max="15030" width="11" customWidth="1"/>
    <col min="15031" max="15031" width="8.875" customWidth="1"/>
    <col min="15271" max="15271" width="4.125" customWidth="1"/>
    <col min="15272" max="15272" width="42.75" customWidth="1"/>
    <col min="15273" max="15273" width="15" customWidth="1"/>
    <col min="15274" max="15281" width="8.75" customWidth="1"/>
    <col min="15282" max="15282" width="43.875" customWidth="1"/>
    <col min="15283" max="15284" width="9.75" customWidth="1"/>
    <col min="15285" max="15285" width="8.375" customWidth="1"/>
    <col min="15286" max="15286" width="11" customWidth="1"/>
    <col min="15287" max="15287" width="8.875" customWidth="1"/>
    <col min="15527" max="15527" width="4.125" customWidth="1"/>
    <col min="15528" max="15528" width="42.75" customWidth="1"/>
    <col min="15529" max="15529" width="15" customWidth="1"/>
    <col min="15530" max="15537" width="8.75" customWidth="1"/>
    <col min="15538" max="15538" width="43.875" customWidth="1"/>
    <col min="15539" max="15540" width="9.75" customWidth="1"/>
    <col min="15541" max="15541" width="8.375" customWidth="1"/>
    <col min="15542" max="15542" width="11" customWidth="1"/>
    <col min="15543" max="15543" width="8.875" customWidth="1"/>
    <col min="15783" max="15783" width="4.125" customWidth="1"/>
    <col min="15784" max="15784" width="42.75" customWidth="1"/>
    <col min="15785" max="15785" width="15" customWidth="1"/>
    <col min="15786" max="15793" width="8.75" customWidth="1"/>
    <col min="15794" max="15794" width="43.875" customWidth="1"/>
    <col min="15795" max="15796" width="9.75" customWidth="1"/>
    <col min="15797" max="15797" width="8.375" customWidth="1"/>
    <col min="15798" max="15798" width="11" customWidth="1"/>
    <col min="15799" max="15799" width="8.875" customWidth="1"/>
    <col min="16039" max="16039" width="4.125" customWidth="1"/>
    <col min="16040" max="16040" width="42.75" customWidth="1"/>
    <col min="16041" max="16041" width="15" customWidth="1"/>
    <col min="16042" max="16049" width="8.75" customWidth="1"/>
    <col min="16050" max="16050" width="43.875" customWidth="1"/>
    <col min="16051" max="16052" width="9.75" customWidth="1"/>
    <col min="16053" max="16053" width="8.375" customWidth="1"/>
    <col min="16054" max="16054" width="11" customWidth="1"/>
    <col min="16055" max="16055" width="8.875" customWidth="1"/>
  </cols>
  <sheetData>
    <row r="1" ht="31.5" customHeight="1" spans="1:2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151"/>
      <c r="S1" s="151"/>
      <c r="W1"/>
      <c r="X1"/>
    </row>
    <row r="2" ht="14.25" customHeight="1" spans="1:2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28"/>
      <c r="S2" s="128"/>
      <c r="W2"/>
      <c r="X2"/>
    </row>
    <row r="3" s="76" customFormat="1" ht="22.5" customHeight="1" spans="1:24">
      <c r="A3" s="80" t="s">
        <v>2</v>
      </c>
      <c r="B3" s="80" t="s">
        <v>3</v>
      </c>
      <c r="C3" s="80" t="s">
        <v>4</v>
      </c>
      <c r="D3" s="81" t="s">
        <v>5</v>
      </c>
      <c r="E3" s="81" t="s">
        <v>6</v>
      </c>
      <c r="F3" s="8" t="s">
        <v>7</v>
      </c>
      <c r="G3" s="8"/>
      <c r="H3" s="8"/>
      <c r="I3" s="8"/>
      <c r="J3" s="8"/>
      <c r="K3" s="116" t="s">
        <v>8</v>
      </c>
      <c r="L3" s="80" t="s">
        <v>9</v>
      </c>
      <c r="M3" s="80" t="s">
        <v>10</v>
      </c>
      <c r="N3" s="80" t="s">
        <v>11</v>
      </c>
      <c r="O3" s="80" t="s">
        <v>12</v>
      </c>
      <c r="P3" s="80" t="s">
        <v>13</v>
      </c>
      <c r="Q3" s="80" t="s">
        <v>14</v>
      </c>
      <c r="R3" s="152"/>
      <c r="S3" s="152"/>
      <c r="U3" s="132" t="s">
        <v>2</v>
      </c>
      <c r="W3" s="80" t="s">
        <v>15</v>
      </c>
      <c r="X3" s="80" t="s">
        <v>16</v>
      </c>
    </row>
    <row r="4" s="76" customFormat="1" ht="22.5" customHeight="1" spans="1:24">
      <c r="A4" s="80"/>
      <c r="B4" s="80"/>
      <c r="C4" s="80"/>
      <c r="D4" s="81"/>
      <c r="E4" s="81"/>
      <c r="F4" s="8" t="s">
        <v>17</v>
      </c>
      <c r="G4" s="8" t="s">
        <v>18</v>
      </c>
      <c r="H4" s="8" t="s">
        <v>19</v>
      </c>
      <c r="I4" s="8" t="s">
        <v>20</v>
      </c>
      <c r="J4" s="8" t="s">
        <v>21</v>
      </c>
      <c r="K4" s="117"/>
      <c r="L4" s="80"/>
      <c r="M4" s="80"/>
      <c r="N4" s="80"/>
      <c r="O4" s="80"/>
      <c r="P4" s="80"/>
      <c r="Q4" s="80"/>
      <c r="R4" s="152"/>
      <c r="S4" s="152"/>
      <c r="U4" s="133"/>
      <c r="W4" s="80"/>
      <c r="X4" s="80"/>
    </row>
    <row r="5" s="76" customFormat="1" ht="24.75" customHeight="1" spans="1:24">
      <c r="A5" s="82"/>
      <c r="B5" s="82" t="s">
        <v>22</v>
      </c>
      <c r="C5" s="83">
        <f>C8+C13+C17+C20+C33+C38</f>
        <v>18</v>
      </c>
      <c r="D5" s="83">
        <f t="shared" ref="D5:K5" si="0">D8+D13+D17+D20+D33+D38</f>
        <v>125332.53</v>
      </c>
      <c r="E5" s="83">
        <f t="shared" si="0"/>
        <v>28400</v>
      </c>
      <c r="F5" s="83">
        <f t="shared" si="0"/>
        <v>67159.53</v>
      </c>
      <c r="G5" s="83">
        <f t="shared" si="0"/>
        <v>14527.53</v>
      </c>
      <c r="H5" s="83">
        <f t="shared" si="0"/>
        <v>10541.8</v>
      </c>
      <c r="I5" s="83">
        <f t="shared" si="0"/>
        <v>0</v>
      </c>
      <c r="J5" s="83">
        <f t="shared" si="0"/>
        <v>42090</v>
      </c>
      <c r="K5" s="83">
        <f t="shared" si="0"/>
        <v>7769.771</v>
      </c>
      <c r="L5" s="118"/>
      <c r="M5" s="83"/>
      <c r="N5" s="83"/>
      <c r="O5" s="83"/>
      <c r="P5" s="83"/>
      <c r="Q5" s="83"/>
      <c r="R5" s="153"/>
      <c r="S5" s="153"/>
      <c r="U5" s="82"/>
      <c r="W5" s="83"/>
      <c r="X5" s="83"/>
    </row>
    <row r="6" s="76" customFormat="1" ht="24.75" customHeight="1" spans="1:24">
      <c r="A6" s="84"/>
      <c r="B6" s="84" t="s">
        <v>23</v>
      </c>
      <c r="C6" s="85">
        <f>C9+C14+C18+C21+C34</f>
        <v>7</v>
      </c>
      <c r="D6" s="85">
        <f t="shared" ref="D6:K6" si="1">D9+D14+D18+D21+D34</f>
        <v>60254.53</v>
      </c>
      <c r="E6" s="85">
        <f t="shared" si="1"/>
        <v>28400</v>
      </c>
      <c r="F6" s="85">
        <f t="shared" si="1"/>
        <v>25256.53</v>
      </c>
      <c r="G6" s="85">
        <f t="shared" si="1"/>
        <v>8897.53</v>
      </c>
      <c r="H6" s="85">
        <f t="shared" si="1"/>
        <v>4108.8</v>
      </c>
      <c r="I6" s="85">
        <f t="shared" si="1"/>
        <v>0</v>
      </c>
      <c r="J6" s="85">
        <f t="shared" si="1"/>
        <v>12250</v>
      </c>
      <c r="K6" s="85">
        <f t="shared" si="1"/>
        <v>3450.771</v>
      </c>
      <c r="L6" s="85"/>
      <c r="M6" s="92"/>
      <c r="N6" s="92"/>
      <c r="O6" s="92"/>
      <c r="P6" s="92"/>
      <c r="Q6" s="92"/>
      <c r="R6" s="154"/>
      <c r="S6" s="154"/>
      <c r="U6" s="84"/>
      <c r="W6" s="92"/>
      <c r="X6" s="92"/>
    </row>
    <row r="7" s="76" customFormat="1" ht="24.75" customHeight="1" spans="1:24">
      <c r="A7" s="84"/>
      <c r="B7" s="84" t="s">
        <v>24</v>
      </c>
      <c r="C7" s="92">
        <f>C24+C36+C39+C11</f>
        <v>11</v>
      </c>
      <c r="D7" s="92">
        <f>D24+D36+D39+D11</f>
        <v>65078</v>
      </c>
      <c r="E7" s="92">
        <f t="shared" ref="E7:K7" si="2">E24+E36+E39+E11</f>
        <v>0</v>
      </c>
      <c r="F7" s="92">
        <f t="shared" si="2"/>
        <v>41903</v>
      </c>
      <c r="G7" s="92">
        <f t="shared" si="2"/>
        <v>5630</v>
      </c>
      <c r="H7" s="92">
        <f t="shared" si="2"/>
        <v>6433</v>
      </c>
      <c r="I7" s="92">
        <f t="shared" si="2"/>
        <v>0</v>
      </c>
      <c r="J7" s="92">
        <f t="shared" si="2"/>
        <v>29840</v>
      </c>
      <c r="K7" s="92">
        <f t="shared" si="2"/>
        <v>4319</v>
      </c>
      <c r="L7" s="92"/>
      <c r="M7" s="85"/>
      <c r="N7" s="92"/>
      <c r="O7" s="92"/>
      <c r="P7" s="92"/>
      <c r="Q7" s="92"/>
      <c r="R7" s="154"/>
      <c r="S7" s="154" t="s">
        <v>25</v>
      </c>
      <c r="U7" s="84"/>
      <c r="W7" s="92"/>
      <c r="X7" s="92"/>
    </row>
    <row r="8" s="76" customFormat="1" ht="24" customHeight="1" spans="1:24">
      <c r="A8" s="67"/>
      <c r="B8" s="68" t="s">
        <v>26</v>
      </c>
      <c r="C8" s="143">
        <f>C9+C11</f>
        <v>2</v>
      </c>
      <c r="D8" s="143">
        <f t="shared" ref="D8:K8" si="3">D9+D11</f>
        <v>16507</v>
      </c>
      <c r="E8" s="143">
        <f t="shared" si="3"/>
        <v>0</v>
      </c>
      <c r="F8" s="143">
        <f t="shared" si="3"/>
        <v>8192</v>
      </c>
      <c r="G8" s="143">
        <f t="shared" si="3"/>
        <v>2732</v>
      </c>
      <c r="H8" s="143">
        <f t="shared" si="3"/>
        <v>5460</v>
      </c>
      <c r="I8" s="143">
        <f t="shared" si="3"/>
        <v>0</v>
      </c>
      <c r="J8" s="143">
        <f t="shared" si="3"/>
        <v>0</v>
      </c>
      <c r="K8" s="143">
        <f t="shared" si="3"/>
        <v>2290.4</v>
      </c>
      <c r="L8" s="68"/>
      <c r="M8" s="67"/>
      <c r="N8" s="67"/>
      <c r="O8" s="67"/>
      <c r="P8" s="67"/>
      <c r="Q8" s="67"/>
      <c r="W8" s="67"/>
      <c r="X8" s="67"/>
    </row>
    <row r="9" s="76" customFormat="1" ht="21" customHeight="1" spans="1:24">
      <c r="A9" s="144"/>
      <c r="B9" s="144" t="s">
        <v>23</v>
      </c>
      <c r="C9" s="145">
        <f>SUBTOTAL(3,C10)</f>
        <v>1</v>
      </c>
      <c r="D9" s="145">
        <f>SUBTOTAL(9,D10)</f>
        <v>392</v>
      </c>
      <c r="E9" s="145">
        <f t="shared" ref="E9:K11" si="4">SUBTOTAL(9,E10)</f>
        <v>0</v>
      </c>
      <c r="F9" s="145">
        <f t="shared" si="4"/>
        <v>392</v>
      </c>
      <c r="G9" s="145">
        <f t="shared" si="4"/>
        <v>392</v>
      </c>
      <c r="H9" s="145">
        <f t="shared" si="4"/>
        <v>0</v>
      </c>
      <c r="I9" s="145">
        <f t="shared" si="4"/>
        <v>0</v>
      </c>
      <c r="J9" s="145">
        <f t="shared" si="4"/>
        <v>0</v>
      </c>
      <c r="K9" s="145">
        <f t="shared" si="4"/>
        <v>274.4</v>
      </c>
      <c r="L9" s="146"/>
      <c r="M9" s="144"/>
      <c r="N9" s="144"/>
      <c r="O9" s="144"/>
      <c r="P9" s="144"/>
      <c r="Q9" s="144"/>
      <c r="W9" s="144"/>
      <c r="X9" s="144"/>
    </row>
    <row r="10" s="77" customFormat="1" ht="108" customHeight="1" spans="1:24">
      <c r="A10" s="86">
        <v>1</v>
      </c>
      <c r="B10" s="88" t="s">
        <v>27</v>
      </c>
      <c r="C10" s="42" t="s">
        <v>28</v>
      </c>
      <c r="D10" s="42">
        <v>392</v>
      </c>
      <c r="E10" s="91"/>
      <c r="F10" s="42">
        <v>392</v>
      </c>
      <c r="G10" s="42">
        <v>392</v>
      </c>
      <c r="H10" s="42"/>
      <c r="I10" s="42"/>
      <c r="J10" s="42"/>
      <c r="K10" s="121">
        <f>F10*0.7-H10-I10-J10</f>
        <v>274.4</v>
      </c>
      <c r="L10" s="88" t="s">
        <v>29</v>
      </c>
      <c r="M10" s="86" t="s">
        <v>30</v>
      </c>
      <c r="N10" s="86" t="s">
        <v>30</v>
      </c>
      <c r="O10" s="87" t="s">
        <v>31</v>
      </c>
      <c r="P10" s="86" t="s">
        <v>32</v>
      </c>
      <c r="Q10" s="86" t="s">
        <v>33</v>
      </c>
      <c r="R10" s="99"/>
      <c r="S10" s="99">
        <f>F10*0.7-H10-I10-J10</f>
        <v>274.4</v>
      </c>
      <c r="U10" s="86">
        <v>2</v>
      </c>
      <c r="W10" s="86" t="s">
        <v>34</v>
      </c>
      <c r="X10" s="86" t="s">
        <v>26</v>
      </c>
    </row>
    <row r="11" s="76" customFormat="1" ht="21" customHeight="1" spans="1:24">
      <c r="A11" s="144"/>
      <c r="B11" s="144" t="s">
        <v>24</v>
      </c>
      <c r="C11" s="145">
        <f>SUBTOTAL(3,C12)</f>
        <v>1</v>
      </c>
      <c r="D11" s="145">
        <f>SUBTOTAL(9,D12)</f>
        <v>16115</v>
      </c>
      <c r="E11" s="145">
        <f t="shared" si="4"/>
        <v>0</v>
      </c>
      <c r="F11" s="145">
        <f t="shared" si="4"/>
        <v>7800</v>
      </c>
      <c r="G11" s="145">
        <f t="shared" si="4"/>
        <v>2340</v>
      </c>
      <c r="H11" s="145">
        <f t="shared" si="4"/>
        <v>5460</v>
      </c>
      <c r="I11" s="145">
        <f t="shared" si="4"/>
        <v>0</v>
      </c>
      <c r="J11" s="145">
        <f t="shared" si="4"/>
        <v>0</v>
      </c>
      <c r="K11" s="145">
        <f t="shared" si="4"/>
        <v>2016</v>
      </c>
      <c r="L11" s="147"/>
      <c r="M11" s="144"/>
      <c r="N11" s="144"/>
      <c r="O11" s="144"/>
      <c r="P11" s="144"/>
      <c r="Q11" s="144"/>
      <c r="W11" s="144"/>
      <c r="X11" s="144"/>
    </row>
    <row r="12" s="77" customFormat="1" ht="108" customHeight="1" spans="1:24">
      <c r="A12" s="86">
        <v>2</v>
      </c>
      <c r="B12" s="88" t="s">
        <v>35</v>
      </c>
      <c r="C12" s="42" t="s">
        <v>36</v>
      </c>
      <c r="D12" s="42">
        <v>16115</v>
      </c>
      <c r="E12" s="91"/>
      <c r="F12" s="42">
        <v>7800</v>
      </c>
      <c r="G12" s="42">
        <v>2340</v>
      </c>
      <c r="H12" s="42">
        <v>5460</v>
      </c>
      <c r="I12" s="42"/>
      <c r="J12" s="42"/>
      <c r="K12" s="121">
        <v>2016</v>
      </c>
      <c r="L12" s="88" t="s">
        <v>37</v>
      </c>
      <c r="M12" s="86" t="s">
        <v>38</v>
      </c>
      <c r="N12" s="86" t="s">
        <v>39</v>
      </c>
      <c r="O12" s="87"/>
      <c r="P12" s="86" t="s">
        <v>32</v>
      </c>
      <c r="Q12" s="86"/>
      <c r="R12" s="99"/>
      <c r="S12" s="99">
        <f>F12*0.7-H12-I12-J12</f>
        <v>0</v>
      </c>
      <c r="U12" s="86">
        <v>2</v>
      </c>
      <c r="W12" s="86" t="s">
        <v>34</v>
      </c>
      <c r="X12" s="86" t="s">
        <v>26</v>
      </c>
    </row>
    <row r="13" s="76" customFormat="1" ht="24" customHeight="1" spans="1:24">
      <c r="A13" s="67"/>
      <c r="B13" s="68" t="s">
        <v>40</v>
      </c>
      <c r="C13" s="143">
        <f>C14</f>
        <v>2</v>
      </c>
      <c r="D13" s="143">
        <f>D14</f>
        <v>46</v>
      </c>
      <c r="E13" s="143">
        <f t="shared" ref="E13" si="5">E14</f>
        <v>0</v>
      </c>
      <c r="F13" s="143">
        <f t="shared" ref="F13" si="6">F14</f>
        <v>46</v>
      </c>
      <c r="G13" s="143">
        <f t="shared" ref="G13" si="7">G14</f>
        <v>46</v>
      </c>
      <c r="H13" s="143">
        <f t="shared" ref="H13" si="8">H14</f>
        <v>0</v>
      </c>
      <c r="I13" s="143">
        <f t="shared" ref="I13" si="9">I14</f>
        <v>0</v>
      </c>
      <c r="J13" s="143">
        <f t="shared" ref="J13:K13" si="10">J14</f>
        <v>0</v>
      </c>
      <c r="K13" s="143">
        <f t="shared" si="10"/>
        <v>32.2</v>
      </c>
      <c r="L13" s="148"/>
      <c r="M13" s="67"/>
      <c r="N13" s="67"/>
      <c r="O13" s="67"/>
      <c r="P13" s="67"/>
      <c r="Q13" s="67"/>
      <c r="W13" s="67"/>
      <c r="X13" s="67"/>
    </row>
    <row r="14" s="76" customFormat="1" ht="21" customHeight="1" spans="1:24">
      <c r="A14" s="144"/>
      <c r="B14" s="144" t="s">
        <v>23</v>
      </c>
      <c r="C14" s="145">
        <f>SUBTOTAL(3,C15:C16)</f>
        <v>2</v>
      </c>
      <c r="D14" s="145">
        <f>SUBTOTAL(9,D15:D16)</f>
        <v>46</v>
      </c>
      <c r="E14" s="145">
        <f t="shared" ref="E14:K14" si="11">SUBTOTAL(9,E15:E16)</f>
        <v>0</v>
      </c>
      <c r="F14" s="145">
        <f t="shared" si="11"/>
        <v>46</v>
      </c>
      <c r="G14" s="145">
        <f t="shared" si="11"/>
        <v>46</v>
      </c>
      <c r="H14" s="145">
        <f t="shared" si="11"/>
        <v>0</v>
      </c>
      <c r="I14" s="145">
        <f t="shared" si="11"/>
        <v>0</v>
      </c>
      <c r="J14" s="145">
        <f t="shared" si="11"/>
        <v>0</v>
      </c>
      <c r="K14" s="145">
        <f t="shared" si="11"/>
        <v>32.2</v>
      </c>
      <c r="L14" s="147"/>
      <c r="M14" s="144"/>
      <c r="N14" s="144"/>
      <c r="O14" s="144"/>
      <c r="P14" s="144"/>
      <c r="Q14" s="144"/>
      <c r="W14" s="144"/>
      <c r="X14" s="144"/>
    </row>
    <row r="15" s="78" customFormat="1" ht="83.25" customHeight="1" spans="1:24">
      <c r="A15" s="86">
        <v>3</v>
      </c>
      <c r="B15" s="90" t="s">
        <v>41</v>
      </c>
      <c r="C15" s="18" t="s">
        <v>42</v>
      </c>
      <c r="D15" s="24">
        <v>21</v>
      </c>
      <c r="E15" s="21"/>
      <c r="F15" s="24">
        <v>21</v>
      </c>
      <c r="G15" s="24">
        <v>21</v>
      </c>
      <c r="H15" s="24"/>
      <c r="I15" s="24"/>
      <c r="J15" s="24"/>
      <c r="K15" s="121">
        <f t="shared" ref="K15:K16" si="12">F15*0.7-H15-I15-J15</f>
        <v>14.7</v>
      </c>
      <c r="L15" s="149" t="s">
        <v>43</v>
      </c>
      <c r="M15" s="18" t="s">
        <v>30</v>
      </c>
      <c r="N15" s="18" t="s">
        <v>30</v>
      </c>
      <c r="O15" s="18" t="s">
        <v>44</v>
      </c>
      <c r="P15" s="18" t="s">
        <v>45</v>
      </c>
      <c r="Q15" s="90" t="s">
        <v>46</v>
      </c>
      <c r="R15" s="111"/>
      <c r="S15" s="99">
        <f t="shared" ref="S15:S16" si="13">F15*0.7-H15-I15-J15</f>
        <v>14.7</v>
      </c>
      <c r="T15" s="77"/>
      <c r="U15" s="86">
        <v>10</v>
      </c>
      <c r="V15" s="77"/>
      <c r="W15" s="22" t="s">
        <v>34</v>
      </c>
      <c r="X15" s="22" t="s">
        <v>40</v>
      </c>
    </row>
    <row r="16" s="77" customFormat="1" ht="73.5" customHeight="1" spans="1:24">
      <c r="A16" s="86">
        <v>4</v>
      </c>
      <c r="B16" s="90" t="s">
        <v>47</v>
      </c>
      <c r="C16" s="18" t="s">
        <v>42</v>
      </c>
      <c r="D16" s="24">
        <v>25</v>
      </c>
      <c r="E16" s="21"/>
      <c r="F16" s="24">
        <v>25</v>
      </c>
      <c r="G16" s="24">
        <v>25</v>
      </c>
      <c r="H16" s="24"/>
      <c r="I16" s="24"/>
      <c r="J16" s="24"/>
      <c r="K16" s="121">
        <f t="shared" si="12"/>
        <v>17.5</v>
      </c>
      <c r="L16" s="149" t="s">
        <v>48</v>
      </c>
      <c r="M16" s="18" t="s">
        <v>30</v>
      </c>
      <c r="N16" s="18" t="s">
        <v>30</v>
      </c>
      <c r="O16" s="18" t="s">
        <v>44</v>
      </c>
      <c r="P16" s="18" t="s">
        <v>45</v>
      </c>
      <c r="Q16" s="90" t="s">
        <v>46</v>
      </c>
      <c r="R16" s="111"/>
      <c r="S16" s="99">
        <f t="shared" si="13"/>
        <v>17.5</v>
      </c>
      <c r="U16" s="135">
        <v>11</v>
      </c>
      <c r="W16" s="22" t="s">
        <v>34</v>
      </c>
      <c r="X16" s="22" t="s">
        <v>40</v>
      </c>
    </row>
    <row r="17" s="76" customFormat="1" ht="36" customHeight="1" spans="1:24">
      <c r="A17" s="67"/>
      <c r="B17" s="68" t="s">
        <v>49</v>
      </c>
      <c r="C17" s="143">
        <f>C18</f>
        <v>1</v>
      </c>
      <c r="D17" s="143">
        <f>D18</f>
        <v>3550</v>
      </c>
      <c r="E17" s="143">
        <f t="shared" ref="E17" si="14">E18</f>
        <v>0</v>
      </c>
      <c r="F17" s="143">
        <f t="shared" ref="F17" si="15">F18</f>
        <v>3550</v>
      </c>
      <c r="G17" s="143">
        <f t="shared" ref="G17" si="16">G18</f>
        <v>3016</v>
      </c>
      <c r="H17" s="143">
        <f t="shared" ref="H17" si="17">H18</f>
        <v>534</v>
      </c>
      <c r="I17" s="143">
        <f t="shared" ref="I17" si="18">I18</f>
        <v>0</v>
      </c>
      <c r="J17" s="143">
        <f t="shared" ref="J17:K17" si="19">J18</f>
        <v>0</v>
      </c>
      <c r="K17" s="143">
        <f t="shared" si="19"/>
        <v>1951</v>
      </c>
      <c r="L17" s="148"/>
      <c r="M17" s="67"/>
      <c r="N17" s="67"/>
      <c r="O17" s="67"/>
      <c r="P17" s="67"/>
      <c r="Q17" s="67"/>
      <c r="W17" s="67"/>
      <c r="X17" s="67"/>
    </row>
    <row r="18" s="76" customFormat="1" ht="21" customHeight="1" spans="1:24">
      <c r="A18" s="144"/>
      <c r="B18" s="144" t="s">
        <v>23</v>
      </c>
      <c r="C18" s="145">
        <f>SUBTOTAL(3,C19:C19)</f>
        <v>1</v>
      </c>
      <c r="D18" s="145">
        <f>SUBTOTAL(9,D19:D19)</f>
        <v>3550</v>
      </c>
      <c r="E18" s="145">
        <f t="shared" ref="E18:K18" si="20">SUBTOTAL(9,E19:E19)</f>
        <v>0</v>
      </c>
      <c r="F18" s="145">
        <f t="shared" si="20"/>
        <v>3550</v>
      </c>
      <c r="G18" s="145">
        <f t="shared" si="20"/>
        <v>3016</v>
      </c>
      <c r="H18" s="145">
        <f t="shared" si="20"/>
        <v>534</v>
      </c>
      <c r="I18" s="145">
        <f t="shared" si="20"/>
        <v>0</v>
      </c>
      <c r="J18" s="145">
        <f t="shared" si="20"/>
        <v>0</v>
      </c>
      <c r="K18" s="145">
        <f t="shared" si="20"/>
        <v>1951</v>
      </c>
      <c r="L18" s="147"/>
      <c r="M18" s="144"/>
      <c r="N18" s="144"/>
      <c r="O18" s="144"/>
      <c r="P18" s="144"/>
      <c r="Q18" s="144"/>
      <c r="W18" s="144"/>
      <c r="X18" s="144"/>
    </row>
    <row r="19" s="78" customFormat="1" ht="94.5" customHeight="1" spans="1:24">
      <c r="A19" s="86">
        <v>5</v>
      </c>
      <c r="B19" s="90" t="s">
        <v>50</v>
      </c>
      <c r="C19" s="18" t="s">
        <v>51</v>
      </c>
      <c r="D19" s="24">
        <v>3550</v>
      </c>
      <c r="E19" s="21"/>
      <c r="F19" s="24">
        <v>3550</v>
      </c>
      <c r="G19" s="24">
        <v>3016</v>
      </c>
      <c r="H19" s="24">
        <v>534</v>
      </c>
      <c r="I19" s="24"/>
      <c r="J19" s="24"/>
      <c r="K19" s="121">
        <f>F19*0.7-H19-I19-J19</f>
        <v>1951</v>
      </c>
      <c r="L19" s="149" t="s">
        <v>52</v>
      </c>
      <c r="M19" s="18" t="s">
        <v>30</v>
      </c>
      <c r="N19" s="18" t="s">
        <v>30</v>
      </c>
      <c r="O19" s="18" t="s">
        <v>53</v>
      </c>
      <c r="P19" s="18" t="s">
        <v>54</v>
      </c>
      <c r="Q19" s="90"/>
      <c r="R19" s="111"/>
      <c r="S19" s="99">
        <f>F19*0.7-H19-I19-J19</f>
        <v>1951</v>
      </c>
      <c r="T19" s="77"/>
      <c r="U19" s="86">
        <v>32</v>
      </c>
      <c r="V19" s="77"/>
      <c r="W19" s="22" t="s">
        <v>34</v>
      </c>
      <c r="X19" s="22" t="s">
        <v>49</v>
      </c>
    </row>
    <row r="20" s="76" customFormat="1" ht="24" customHeight="1" spans="1:24">
      <c r="A20" s="67"/>
      <c r="B20" s="68" t="s">
        <v>55</v>
      </c>
      <c r="C20" s="143">
        <f>C21+C24</f>
        <v>10</v>
      </c>
      <c r="D20" s="143">
        <f t="shared" ref="D20:K20" si="21">D21+D24</f>
        <v>99321</v>
      </c>
      <c r="E20" s="143">
        <f t="shared" si="21"/>
        <v>28400</v>
      </c>
      <c r="F20" s="143">
        <f t="shared" si="21"/>
        <v>49463</v>
      </c>
      <c r="G20" s="143">
        <f t="shared" si="21"/>
        <v>4400</v>
      </c>
      <c r="H20" s="143">
        <f t="shared" si="21"/>
        <v>2973</v>
      </c>
      <c r="I20" s="143">
        <f t="shared" si="21"/>
        <v>0</v>
      </c>
      <c r="J20" s="143">
        <f t="shared" si="21"/>
        <v>42090</v>
      </c>
      <c r="K20" s="143">
        <f t="shared" si="21"/>
        <v>934.999999999999</v>
      </c>
      <c r="L20" s="148"/>
      <c r="M20" s="67"/>
      <c r="N20" s="67"/>
      <c r="O20" s="67"/>
      <c r="P20" s="67"/>
      <c r="Q20" s="67"/>
      <c r="W20" s="67"/>
      <c r="X20" s="67"/>
    </row>
    <row r="21" s="76" customFormat="1" ht="21" customHeight="1" spans="1:24">
      <c r="A21" s="144"/>
      <c r="B21" s="144" t="s">
        <v>23</v>
      </c>
      <c r="C21" s="145">
        <f>SUBTOTAL(3,C22:C23)</f>
        <v>2</v>
      </c>
      <c r="D21" s="145">
        <f>SUBTOTAL(9,D22:D23)</f>
        <v>53648</v>
      </c>
      <c r="E21" s="145">
        <f t="shared" ref="E21:K21" si="22">SUBTOTAL(9,E22:E23)</f>
        <v>28400</v>
      </c>
      <c r="F21" s="145">
        <f t="shared" si="22"/>
        <v>18650</v>
      </c>
      <c r="G21" s="145">
        <f t="shared" si="22"/>
        <v>4400</v>
      </c>
      <c r="H21" s="145">
        <f t="shared" si="22"/>
        <v>2000</v>
      </c>
      <c r="I21" s="145">
        <f t="shared" si="22"/>
        <v>0</v>
      </c>
      <c r="J21" s="145">
        <f t="shared" si="22"/>
        <v>12250</v>
      </c>
      <c r="K21" s="145">
        <f t="shared" si="22"/>
        <v>934.999999999999</v>
      </c>
      <c r="L21" s="147"/>
      <c r="M21" s="144"/>
      <c r="N21" s="144"/>
      <c r="O21" s="144"/>
      <c r="P21" s="144"/>
      <c r="Q21" s="144"/>
      <c r="W21" s="144"/>
      <c r="X21" s="144"/>
    </row>
    <row r="22" s="77" customFormat="1" ht="108" customHeight="1" spans="1:24">
      <c r="A22" s="86">
        <v>6</v>
      </c>
      <c r="B22" s="87" t="s">
        <v>56</v>
      </c>
      <c r="C22" s="18" t="s">
        <v>57</v>
      </c>
      <c r="D22" s="19">
        <v>35300</v>
      </c>
      <c r="E22" s="19">
        <v>28200</v>
      </c>
      <c r="F22" s="19">
        <v>7100</v>
      </c>
      <c r="G22" s="19"/>
      <c r="H22" s="19"/>
      <c r="I22" s="19"/>
      <c r="J22" s="19">
        <v>7100</v>
      </c>
      <c r="K22" s="121"/>
      <c r="L22" s="150" t="s">
        <v>58</v>
      </c>
      <c r="M22" s="18" t="s">
        <v>59</v>
      </c>
      <c r="N22" s="18" t="s">
        <v>60</v>
      </c>
      <c r="O22" s="18" t="s">
        <v>61</v>
      </c>
      <c r="P22" s="18" t="s">
        <v>62</v>
      </c>
      <c r="Q22" s="42"/>
      <c r="R22" s="101"/>
      <c r="S22" s="99"/>
      <c r="U22" s="86">
        <v>12</v>
      </c>
      <c r="W22" s="42" t="s">
        <v>34</v>
      </c>
      <c r="X22" s="42" t="s">
        <v>55</v>
      </c>
    </row>
    <row r="23" s="77" customFormat="1" ht="108" customHeight="1" spans="1:24">
      <c r="A23" s="86">
        <v>7</v>
      </c>
      <c r="B23" s="87" t="s">
        <v>63</v>
      </c>
      <c r="C23" s="19" t="s">
        <v>64</v>
      </c>
      <c r="D23" s="19">
        <v>18348</v>
      </c>
      <c r="E23" s="19">
        <v>200</v>
      </c>
      <c r="F23" s="19">
        <v>11550</v>
      </c>
      <c r="G23" s="19">
        <v>4400</v>
      </c>
      <c r="H23" s="19">
        <v>2000</v>
      </c>
      <c r="I23" s="19"/>
      <c r="J23" s="19">
        <v>5150</v>
      </c>
      <c r="K23" s="121">
        <f t="shared" ref="K23" si="23">F23*0.7-H23-I23-J23</f>
        <v>934.999999999999</v>
      </c>
      <c r="L23" s="150" t="s">
        <v>65</v>
      </c>
      <c r="M23" s="18" t="s">
        <v>59</v>
      </c>
      <c r="N23" s="18" t="s">
        <v>60</v>
      </c>
      <c r="O23" s="18" t="s">
        <v>66</v>
      </c>
      <c r="P23" s="18" t="s">
        <v>67</v>
      </c>
      <c r="Q23" s="86"/>
      <c r="R23" s="101"/>
      <c r="S23" s="99">
        <f t="shared" ref="S23" si="24">F23*0.7-H23-I23-J23</f>
        <v>934.999999999999</v>
      </c>
      <c r="U23" s="86">
        <v>13</v>
      </c>
      <c r="W23" s="42" t="s">
        <v>34</v>
      </c>
      <c r="X23" s="42" t="s">
        <v>55</v>
      </c>
    </row>
    <row r="24" s="76" customFormat="1" ht="21" customHeight="1" spans="1:24">
      <c r="A24" s="144"/>
      <c r="B24" s="144" t="s">
        <v>24</v>
      </c>
      <c r="C24" s="145">
        <f>SUBTOTAL(3,C25:C32)</f>
        <v>8</v>
      </c>
      <c r="D24" s="145">
        <f>SUBTOTAL(9,D25:D32)</f>
        <v>45673</v>
      </c>
      <c r="E24" s="145">
        <f t="shared" ref="E24:K24" si="25">SUBTOTAL(9,E25:E32)</f>
        <v>0</v>
      </c>
      <c r="F24" s="145">
        <f t="shared" si="25"/>
        <v>30813</v>
      </c>
      <c r="G24" s="145">
        <f t="shared" si="25"/>
        <v>0</v>
      </c>
      <c r="H24" s="145">
        <f t="shared" si="25"/>
        <v>973</v>
      </c>
      <c r="I24" s="145">
        <f t="shared" si="25"/>
        <v>0</v>
      </c>
      <c r="J24" s="145">
        <f t="shared" si="25"/>
        <v>29840</v>
      </c>
      <c r="K24" s="145">
        <f t="shared" si="25"/>
        <v>0</v>
      </c>
      <c r="L24" s="147"/>
      <c r="M24" s="144"/>
      <c r="N24" s="144"/>
      <c r="O24" s="144"/>
      <c r="P24" s="144"/>
      <c r="Q24" s="144"/>
      <c r="W24" s="144"/>
      <c r="X24" s="144"/>
    </row>
    <row r="25" s="77" customFormat="1" ht="57" customHeight="1" spans="1:24">
      <c r="A25" s="26">
        <v>8</v>
      </c>
      <c r="B25" s="95" t="s">
        <v>68</v>
      </c>
      <c r="C25" s="18" t="s">
        <v>51</v>
      </c>
      <c r="D25" s="19">
        <v>200</v>
      </c>
      <c r="E25" s="21"/>
      <c r="F25" s="19">
        <v>200</v>
      </c>
      <c r="G25" s="19"/>
      <c r="H25" s="19">
        <v>200</v>
      </c>
      <c r="I25" s="19"/>
      <c r="J25" s="19"/>
      <c r="K25" s="121"/>
      <c r="L25" s="150" t="s">
        <v>69</v>
      </c>
      <c r="M25" s="18" t="s">
        <v>30</v>
      </c>
      <c r="N25" s="18" t="s">
        <v>30</v>
      </c>
      <c r="O25" s="18"/>
      <c r="P25" s="18" t="s">
        <v>70</v>
      </c>
      <c r="Q25" s="42"/>
      <c r="R25" s="101"/>
      <c r="S25" s="99"/>
      <c r="T25"/>
      <c r="U25" s="155"/>
      <c r="V25"/>
      <c r="W25" s="42" t="s">
        <v>71</v>
      </c>
      <c r="X25" s="42" t="s">
        <v>55</v>
      </c>
    </row>
    <row r="26" ht="99" customHeight="1" spans="1:24">
      <c r="A26" s="26">
        <v>9</v>
      </c>
      <c r="B26" s="95" t="s">
        <v>72</v>
      </c>
      <c r="C26" s="18" t="s">
        <v>51</v>
      </c>
      <c r="D26" s="19">
        <v>200</v>
      </c>
      <c r="E26" s="21"/>
      <c r="F26" s="19">
        <v>200</v>
      </c>
      <c r="G26" s="19"/>
      <c r="H26" s="19">
        <v>200</v>
      </c>
      <c r="I26" s="19"/>
      <c r="J26" s="19"/>
      <c r="K26" s="121"/>
      <c r="L26" s="150" t="s">
        <v>73</v>
      </c>
      <c r="M26" s="18" t="s">
        <v>30</v>
      </c>
      <c r="N26" s="18" t="s">
        <v>30</v>
      </c>
      <c r="O26" s="18"/>
      <c r="P26" s="18" t="s">
        <v>70</v>
      </c>
      <c r="Q26" s="42"/>
      <c r="R26" s="101"/>
      <c r="S26" s="99"/>
      <c r="W26" s="42" t="s">
        <v>71</v>
      </c>
      <c r="X26" s="42" t="s">
        <v>55</v>
      </c>
    </row>
    <row r="27" ht="86.25" customHeight="1" spans="1:24">
      <c r="A27" s="26">
        <v>10</v>
      </c>
      <c r="B27" s="87" t="s">
        <v>74</v>
      </c>
      <c r="C27" s="18" t="s">
        <v>51</v>
      </c>
      <c r="D27" s="96">
        <v>199</v>
      </c>
      <c r="E27" s="21"/>
      <c r="F27" s="97">
        <v>199</v>
      </c>
      <c r="G27" s="97"/>
      <c r="H27" s="97">
        <v>199</v>
      </c>
      <c r="I27" s="97"/>
      <c r="J27" s="97"/>
      <c r="K27" s="121"/>
      <c r="L27" s="149" t="s">
        <v>75</v>
      </c>
      <c r="M27" s="18" t="s">
        <v>59</v>
      </c>
      <c r="N27" s="18" t="s">
        <v>30</v>
      </c>
      <c r="O27" s="18"/>
      <c r="P27" s="18" t="s">
        <v>70</v>
      </c>
      <c r="Q27" s="42"/>
      <c r="R27" s="101"/>
      <c r="S27" s="99"/>
      <c r="T27" s="77"/>
      <c r="U27" s="99"/>
      <c r="V27" s="77"/>
      <c r="W27" s="42" t="s">
        <v>71</v>
      </c>
      <c r="X27" s="42" t="s">
        <v>55</v>
      </c>
    </row>
    <row r="28" s="77" customFormat="1" ht="67.5" customHeight="1" spans="1:24">
      <c r="A28" s="26">
        <v>11</v>
      </c>
      <c r="B28" s="87" t="s">
        <v>76</v>
      </c>
      <c r="C28" s="18" t="s">
        <v>51</v>
      </c>
      <c r="D28" s="96">
        <v>190</v>
      </c>
      <c r="E28" s="21"/>
      <c r="F28" s="96">
        <v>190</v>
      </c>
      <c r="G28" s="97"/>
      <c r="H28" s="96">
        <v>190</v>
      </c>
      <c r="I28" s="97"/>
      <c r="J28" s="97"/>
      <c r="K28" s="121"/>
      <c r="L28" s="149" t="s">
        <v>77</v>
      </c>
      <c r="M28" s="18" t="s">
        <v>59</v>
      </c>
      <c r="N28" s="18" t="s">
        <v>30</v>
      </c>
      <c r="O28" s="18"/>
      <c r="P28" s="18" t="s">
        <v>70</v>
      </c>
      <c r="Q28" s="42"/>
      <c r="R28" s="101"/>
      <c r="S28" s="99"/>
      <c r="U28" s="86"/>
      <c r="W28" s="42" t="s">
        <v>71</v>
      </c>
      <c r="X28" s="42" t="s">
        <v>55</v>
      </c>
    </row>
    <row r="29" s="77" customFormat="1" ht="67.5" customHeight="1" spans="1:24">
      <c r="A29" s="26">
        <v>12</v>
      </c>
      <c r="B29" s="87" t="s">
        <v>78</v>
      </c>
      <c r="C29" s="18" t="s">
        <v>51</v>
      </c>
      <c r="D29" s="96">
        <v>184</v>
      </c>
      <c r="E29" s="21"/>
      <c r="F29" s="97">
        <v>184</v>
      </c>
      <c r="G29" s="97"/>
      <c r="H29" s="97">
        <v>184</v>
      </c>
      <c r="I29" s="97"/>
      <c r="J29" s="97"/>
      <c r="K29" s="121"/>
      <c r="L29" s="149" t="s">
        <v>79</v>
      </c>
      <c r="M29" s="18" t="s">
        <v>59</v>
      </c>
      <c r="N29" s="18" t="s">
        <v>30</v>
      </c>
      <c r="O29" s="18"/>
      <c r="P29" s="18" t="s">
        <v>70</v>
      </c>
      <c r="Q29" s="42"/>
      <c r="R29" s="101"/>
      <c r="S29" s="99"/>
      <c r="U29" s="86"/>
      <c r="W29" s="42" t="s">
        <v>71</v>
      </c>
      <c r="X29" s="42" t="s">
        <v>55</v>
      </c>
    </row>
    <row r="30" s="77" customFormat="1" ht="89.25" customHeight="1" spans="1:24">
      <c r="A30" s="26">
        <v>13</v>
      </c>
      <c r="B30" s="22" t="s">
        <v>80</v>
      </c>
      <c r="C30" s="18" t="s">
        <v>81</v>
      </c>
      <c r="D30" s="96">
        <v>16200</v>
      </c>
      <c r="E30" s="21"/>
      <c r="F30" s="96">
        <v>11340</v>
      </c>
      <c r="G30" s="98"/>
      <c r="H30" s="97"/>
      <c r="I30" s="97"/>
      <c r="J30" s="96">
        <v>11340</v>
      </c>
      <c r="K30" s="121"/>
      <c r="L30" s="149" t="s">
        <v>82</v>
      </c>
      <c r="M30" s="18" t="s">
        <v>59</v>
      </c>
      <c r="N30" s="18" t="s">
        <v>60</v>
      </c>
      <c r="O30" s="18"/>
      <c r="P30" s="18" t="s">
        <v>83</v>
      </c>
      <c r="Q30" s="42"/>
      <c r="R30" s="101"/>
      <c r="S30" s="99"/>
      <c r="T30" s="78"/>
      <c r="U30" s="86">
        <v>14</v>
      </c>
      <c r="V30" s="78"/>
      <c r="W30" s="42" t="s">
        <v>71</v>
      </c>
      <c r="X30" s="42" t="s">
        <v>55</v>
      </c>
    </row>
    <row r="31" s="78" customFormat="1" ht="88.5" customHeight="1" spans="1:24">
      <c r="A31" s="26">
        <v>14</v>
      </c>
      <c r="B31" s="87" t="s">
        <v>84</v>
      </c>
      <c r="C31" s="18" t="s">
        <v>81</v>
      </c>
      <c r="D31" s="96">
        <v>13500</v>
      </c>
      <c r="E31" s="21"/>
      <c r="F31" s="97">
        <v>8500</v>
      </c>
      <c r="G31" s="97"/>
      <c r="H31" s="97"/>
      <c r="I31" s="97"/>
      <c r="J31" s="97">
        <v>8500</v>
      </c>
      <c r="K31" s="121"/>
      <c r="L31" s="149" t="s">
        <v>85</v>
      </c>
      <c r="M31" s="18" t="s">
        <v>59</v>
      </c>
      <c r="N31" s="18" t="s">
        <v>60</v>
      </c>
      <c r="O31" s="18"/>
      <c r="P31" s="18" t="s">
        <v>83</v>
      </c>
      <c r="Q31" s="42"/>
      <c r="R31" s="101"/>
      <c r="S31" s="99"/>
      <c r="U31" s="86">
        <v>17</v>
      </c>
      <c r="W31" s="42" t="s">
        <v>71</v>
      </c>
      <c r="X31" s="42" t="s">
        <v>55</v>
      </c>
    </row>
    <row r="32" s="78" customFormat="1" ht="93" customHeight="1" spans="1:24">
      <c r="A32" s="26">
        <v>15</v>
      </c>
      <c r="B32" s="87" t="s">
        <v>86</v>
      </c>
      <c r="C32" s="18" t="s">
        <v>81</v>
      </c>
      <c r="D32" s="96">
        <v>15000</v>
      </c>
      <c r="E32" s="21"/>
      <c r="F32" s="97">
        <v>10000</v>
      </c>
      <c r="G32" s="97"/>
      <c r="H32" s="97"/>
      <c r="I32" s="97"/>
      <c r="J32" s="97">
        <v>10000</v>
      </c>
      <c r="K32" s="121"/>
      <c r="L32" s="149" t="s">
        <v>87</v>
      </c>
      <c r="M32" s="18" t="s">
        <v>59</v>
      </c>
      <c r="N32" s="18" t="s">
        <v>60</v>
      </c>
      <c r="O32" s="18"/>
      <c r="P32" s="18" t="s">
        <v>83</v>
      </c>
      <c r="Q32" s="42"/>
      <c r="R32" s="101"/>
      <c r="S32" s="99"/>
      <c r="U32" s="86">
        <v>18</v>
      </c>
      <c r="W32" s="42" t="s">
        <v>71</v>
      </c>
      <c r="X32" s="42" t="s">
        <v>55</v>
      </c>
    </row>
    <row r="33" s="76" customFormat="1" ht="24" customHeight="1" spans="1:24">
      <c r="A33" s="67"/>
      <c r="B33" s="68" t="s">
        <v>88</v>
      </c>
      <c r="C33" s="143">
        <f>C34+C36</f>
        <v>2</v>
      </c>
      <c r="D33" s="143">
        <f t="shared" ref="D33:K33" si="26">D34+D36</f>
        <v>5008.53</v>
      </c>
      <c r="E33" s="143">
        <f t="shared" si="26"/>
        <v>0</v>
      </c>
      <c r="F33" s="143">
        <f t="shared" si="26"/>
        <v>5008.53</v>
      </c>
      <c r="G33" s="143">
        <f t="shared" si="26"/>
        <v>3433.53</v>
      </c>
      <c r="H33" s="143">
        <f t="shared" si="26"/>
        <v>1574.8</v>
      </c>
      <c r="I33" s="143">
        <f t="shared" si="26"/>
        <v>0</v>
      </c>
      <c r="J33" s="143">
        <f t="shared" si="26"/>
        <v>0</v>
      </c>
      <c r="K33" s="143">
        <f t="shared" si="26"/>
        <v>1931.171</v>
      </c>
      <c r="L33" s="148"/>
      <c r="M33" s="67"/>
      <c r="N33" s="67"/>
      <c r="O33" s="67"/>
      <c r="P33" s="67"/>
      <c r="Q33" s="67"/>
      <c r="W33" s="67"/>
      <c r="X33" s="67"/>
    </row>
    <row r="34" s="76" customFormat="1" ht="21" customHeight="1" spans="1:24">
      <c r="A34" s="144"/>
      <c r="B34" s="144" t="s">
        <v>23</v>
      </c>
      <c r="C34" s="145">
        <f>SUBTOTAL(3,C35)</f>
        <v>1</v>
      </c>
      <c r="D34" s="145">
        <f>SUBTOTAL(9,D35)</f>
        <v>2618.53</v>
      </c>
      <c r="E34" s="145">
        <f t="shared" ref="E34:K34" si="27">SUBTOTAL(9,E35)</f>
        <v>0</v>
      </c>
      <c r="F34" s="145">
        <f t="shared" si="27"/>
        <v>2618.53</v>
      </c>
      <c r="G34" s="145">
        <f t="shared" si="27"/>
        <v>1043.53</v>
      </c>
      <c r="H34" s="145">
        <f t="shared" si="27"/>
        <v>1574.8</v>
      </c>
      <c r="I34" s="145">
        <f t="shared" si="27"/>
        <v>0</v>
      </c>
      <c r="J34" s="145">
        <f t="shared" si="27"/>
        <v>0</v>
      </c>
      <c r="K34" s="145">
        <f t="shared" si="27"/>
        <v>258.171</v>
      </c>
      <c r="L34" s="147"/>
      <c r="M34" s="144"/>
      <c r="N34" s="144"/>
      <c r="O34" s="144"/>
      <c r="P34" s="144"/>
      <c r="Q34" s="144"/>
      <c r="W34" s="144"/>
      <c r="X34" s="144"/>
    </row>
    <row r="35" s="77" customFormat="1" ht="79.5" customHeight="1" spans="1:24">
      <c r="A35" s="86">
        <v>15</v>
      </c>
      <c r="B35" s="88" t="s">
        <v>89</v>
      </c>
      <c r="C35" s="42" t="s">
        <v>90</v>
      </c>
      <c r="D35" s="19">
        <v>2618.53</v>
      </c>
      <c r="E35" s="89"/>
      <c r="F35" s="19">
        <v>2618.53</v>
      </c>
      <c r="G35" s="19">
        <v>1043.53</v>
      </c>
      <c r="H35" s="19">
        <v>1574.8</v>
      </c>
      <c r="I35" s="19"/>
      <c r="J35" s="19"/>
      <c r="K35" s="121">
        <f>F35*0.7-H35-I35-J35</f>
        <v>258.171</v>
      </c>
      <c r="L35" s="149" t="s">
        <v>91</v>
      </c>
      <c r="M35" s="42" t="s">
        <v>30</v>
      </c>
      <c r="N35" s="42" t="s">
        <v>30</v>
      </c>
      <c r="O35" s="42" t="s">
        <v>92</v>
      </c>
      <c r="P35" s="42" t="s">
        <v>93</v>
      </c>
      <c r="Q35" s="42"/>
      <c r="R35" s="101"/>
      <c r="S35" s="99">
        <f>F35*0.7-H35-I35-J35</f>
        <v>258.171</v>
      </c>
      <c r="U35" s="86">
        <v>6</v>
      </c>
      <c r="W35" s="42" t="s">
        <v>34</v>
      </c>
      <c r="X35" s="42" t="s">
        <v>88</v>
      </c>
    </row>
    <row r="36" s="76" customFormat="1" ht="21" customHeight="1" spans="1:24">
      <c r="A36" s="144"/>
      <c r="B36" s="144" t="s">
        <v>24</v>
      </c>
      <c r="C36" s="145">
        <f>SUBTOTAL(3,C37)</f>
        <v>1</v>
      </c>
      <c r="D36" s="145">
        <f>SUBTOTAL(9,D37)</f>
        <v>2390</v>
      </c>
      <c r="E36" s="145">
        <f t="shared" ref="E36:K36" si="28">SUBTOTAL(9,E37)</f>
        <v>0</v>
      </c>
      <c r="F36" s="145">
        <f t="shared" si="28"/>
        <v>2390</v>
      </c>
      <c r="G36" s="145">
        <f t="shared" si="28"/>
        <v>2390</v>
      </c>
      <c r="H36" s="145">
        <f t="shared" si="28"/>
        <v>0</v>
      </c>
      <c r="I36" s="145">
        <f t="shared" si="28"/>
        <v>0</v>
      </c>
      <c r="J36" s="145">
        <f t="shared" si="28"/>
        <v>0</v>
      </c>
      <c r="K36" s="145">
        <f t="shared" si="28"/>
        <v>1673</v>
      </c>
      <c r="L36" s="147"/>
      <c r="M36" s="144"/>
      <c r="N36" s="144"/>
      <c r="O36" s="144"/>
      <c r="P36" s="144"/>
      <c r="Q36" s="144"/>
      <c r="W36" s="144"/>
      <c r="X36" s="144"/>
    </row>
    <row r="37" s="77" customFormat="1" ht="104.25" customHeight="1" spans="1:24">
      <c r="A37" s="86">
        <v>17</v>
      </c>
      <c r="B37" s="88" t="s">
        <v>94</v>
      </c>
      <c r="C37" s="42" t="s">
        <v>51</v>
      </c>
      <c r="D37" s="19">
        <v>2390</v>
      </c>
      <c r="E37" s="89"/>
      <c r="F37" s="19">
        <v>2390</v>
      </c>
      <c r="G37" s="19">
        <v>2390</v>
      </c>
      <c r="H37" s="19"/>
      <c r="I37" s="19"/>
      <c r="J37" s="19"/>
      <c r="K37" s="121">
        <f>F37*0.7-H37-I37-J37</f>
        <v>1673</v>
      </c>
      <c r="L37" s="149" t="s">
        <v>95</v>
      </c>
      <c r="M37" s="42" t="s">
        <v>30</v>
      </c>
      <c r="N37" s="42" t="s">
        <v>30</v>
      </c>
      <c r="O37" s="42"/>
      <c r="P37" s="42" t="s">
        <v>96</v>
      </c>
      <c r="Q37" s="42" t="s">
        <v>97</v>
      </c>
      <c r="R37" s="101"/>
      <c r="S37" s="99">
        <f>F37*0.7-H37-I37-J37</f>
        <v>1673</v>
      </c>
      <c r="U37" s="86" t="s">
        <v>98</v>
      </c>
      <c r="W37" s="42" t="s">
        <v>71</v>
      </c>
      <c r="X37" s="42" t="s">
        <v>88</v>
      </c>
    </row>
    <row r="38" s="76" customFormat="1" ht="24" customHeight="1" spans="1:24">
      <c r="A38" s="67"/>
      <c r="B38" s="68" t="s">
        <v>99</v>
      </c>
      <c r="C38" s="143">
        <f>C39</f>
        <v>1</v>
      </c>
      <c r="D38" s="143">
        <f>D39</f>
        <v>900</v>
      </c>
      <c r="E38" s="143">
        <f t="shared" ref="E38" si="29">E39</f>
        <v>0</v>
      </c>
      <c r="F38" s="143">
        <f t="shared" ref="F38" si="30">F39</f>
        <v>900</v>
      </c>
      <c r="G38" s="143">
        <f t="shared" ref="G38" si="31">G39</f>
        <v>900</v>
      </c>
      <c r="H38" s="143">
        <f t="shared" ref="H38" si="32">H39</f>
        <v>0</v>
      </c>
      <c r="I38" s="143">
        <f t="shared" ref="I38" si="33">I39</f>
        <v>0</v>
      </c>
      <c r="J38" s="143">
        <f t="shared" ref="J38:K38" si="34">J39</f>
        <v>0</v>
      </c>
      <c r="K38" s="143">
        <f t="shared" si="34"/>
        <v>630</v>
      </c>
      <c r="L38" s="148"/>
      <c r="M38" s="67"/>
      <c r="N38" s="67"/>
      <c r="O38" s="67"/>
      <c r="P38" s="67"/>
      <c r="Q38" s="67"/>
      <c r="W38" s="67"/>
      <c r="X38" s="67"/>
    </row>
    <row r="39" s="76" customFormat="1" ht="21" customHeight="1" spans="1:24">
      <c r="A39" s="144"/>
      <c r="B39" s="144" t="s">
        <v>24</v>
      </c>
      <c r="C39" s="145">
        <f>SUBTOTAL(3,C40:C40)</f>
        <v>1</v>
      </c>
      <c r="D39" s="145">
        <f t="shared" ref="D39:K39" si="35">SUBTOTAL(9,D40:D40)</f>
        <v>900</v>
      </c>
      <c r="E39" s="145">
        <f t="shared" si="35"/>
        <v>0</v>
      </c>
      <c r="F39" s="145">
        <f t="shared" si="35"/>
        <v>900</v>
      </c>
      <c r="G39" s="145">
        <f t="shared" si="35"/>
        <v>900</v>
      </c>
      <c r="H39" s="145">
        <f t="shared" si="35"/>
        <v>0</v>
      </c>
      <c r="I39" s="145">
        <f t="shared" si="35"/>
        <v>0</v>
      </c>
      <c r="J39" s="145">
        <f t="shared" si="35"/>
        <v>0</v>
      </c>
      <c r="K39" s="145">
        <f t="shared" si="35"/>
        <v>630</v>
      </c>
      <c r="L39" s="147"/>
      <c r="M39" s="144"/>
      <c r="N39" s="144"/>
      <c r="O39" s="144"/>
      <c r="P39" s="144"/>
      <c r="Q39" s="144"/>
      <c r="W39" s="144"/>
      <c r="X39" s="144"/>
    </row>
    <row r="40" s="77" customFormat="1" ht="81.75" customHeight="1" spans="1:24">
      <c r="A40" s="86">
        <v>18</v>
      </c>
      <c r="B40" s="88" t="s">
        <v>100</v>
      </c>
      <c r="C40" s="42" t="s">
        <v>101</v>
      </c>
      <c r="D40" s="19">
        <v>900</v>
      </c>
      <c r="E40" s="19"/>
      <c r="F40" s="19">
        <v>900</v>
      </c>
      <c r="G40" s="19">
        <v>900</v>
      </c>
      <c r="H40" s="19"/>
      <c r="I40" s="19"/>
      <c r="J40" s="19"/>
      <c r="K40" s="121">
        <f>F40*0.7-H40-I40-J40</f>
        <v>630</v>
      </c>
      <c r="L40" s="137" t="s">
        <v>102</v>
      </c>
      <c r="M40" s="86" t="s">
        <v>30</v>
      </c>
      <c r="N40" s="86" t="s">
        <v>30</v>
      </c>
      <c r="O40" s="86"/>
      <c r="P40" s="86" t="s">
        <v>103</v>
      </c>
      <c r="Q40" s="86" t="s">
        <v>104</v>
      </c>
      <c r="R40" s="99"/>
      <c r="S40" s="99">
        <f>F40*0.7-H40-I40-J40</f>
        <v>630</v>
      </c>
      <c r="T40" s="78"/>
      <c r="U40" s="86">
        <v>1</v>
      </c>
      <c r="V40" s="78"/>
      <c r="W40" s="86" t="s">
        <v>71</v>
      </c>
      <c r="X40" s="86" t="s">
        <v>99</v>
      </c>
    </row>
    <row r="45" spans="4:4">
      <c r="D45" s="115"/>
    </row>
    <row r="47" spans="4:11">
      <c r="D47" s="114">
        <f>SUM(D5:D46)/5-D5</f>
        <v>0</v>
      </c>
      <c r="E47" s="114">
        <f t="shared" ref="E47:J47" si="36">SUM(E5:E46)/5-E5</f>
        <v>0</v>
      </c>
      <c r="F47" s="114">
        <f t="shared" si="36"/>
        <v>0</v>
      </c>
      <c r="G47" s="114">
        <f t="shared" si="36"/>
        <v>0</v>
      </c>
      <c r="H47" s="114">
        <f t="shared" si="36"/>
        <v>0</v>
      </c>
      <c r="I47" s="114">
        <f t="shared" si="36"/>
        <v>0</v>
      </c>
      <c r="J47" s="114">
        <f t="shared" si="36"/>
        <v>0</v>
      </c>
      <c r="K47" s="114"/>
    </row>
  </sheetData>
  <sortState ref="A10:Z26">
    <sortCondition ref="A10:A26"/>
  </sortState>
  <mergeCells count="18">
    <mergeCell ref="A1:Q1"/>
    <mergeCell ref="A2:Q2"/>
    <mergeCell ref="F3:J3"/>
    <mergeCell ref="A3:A4"/>
    <mergeCell ref="B3:B4"/>
    <mergeCell ref="C3:C4"/>
    <mergeCell ref="D3:D4"/>
    <mergeCell ref="E3:E4"/>
    <mergeCell ref="K3:K4"/>
    <mergeCell ref="L3:L4"/>
    <mergeCell ref="M3:M4"/>
    <mergeCell ref="N3:N4"/>
    <mergeCell ref="O3:O4"/>
    <mergeCell ref="P3:P4"/>
    <mergeCell ref="Q3:Q4"/>
    <mergeCell ref="U3:U4"/>
    <mergeCell ref="W3:W4"/>
    <mergeCell ref="X3:X4"/>
  </mergeCells>
  <pageMargins left="0.708661417322835" right="0.708661417322835" top="0.748031496062992" bottom="0.748031496062992" header="0.31496062992126" footer="0.31496062992126"/>
  <pageSetup paperSize="8" scale="87" firstPageNumber="4294963191" fitToHeight="0" orientation="landscape" useFirstPageNumber="1"/>
  <headerFooter alignWithMargins="0"/>
  <colBreaks count="1" manualBreakCount="1">
    <brk id="14" max="3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3"/>
  <sheetViews>
    <sheetView showGridLines="0" view="pageBreakPreview" zoomScale="70" zoomScaleNormal="85" workbookViewId="0">
      <pane ySplit="4" topLeftCell="A23" activePane="bottomLeft" state="frozen"/>
      <selection/>
      <selection pane="bottomLeft" activeCell="B25" sqref="B25"/>
    </sheetView>
  </sheetViews>
  <sheetFormatPr defaultColWidth="9" defaultRowHeight="13.5"/>
  <cols>
    <col min="1" max="1" width="4.375" customWidth="1"/>
    <col min="2" max="2" width="25.75" customWidth="1"/>
    <col min="3" max="3" width="12.5" customWidth="1"/>
    <col min="4" max="4" width="15.75" customWidth="1"/>
    <col min="5" max="9" width="11.5" customWidth="1"/>
    <col min="10" max="11" width="14.875" customWidth="1"/>
    <col min="12" max="12" width="60.375" customWidth="1"/>
    <col min="13" max="14" width="9.75" customWidth="1"/>
    <col min="15" max="15" width="10.125" hidden="1" customWidth="1"/>
    <col min="16" max="16" width="15.75" hidden="1" customWidth="1"/>
    <col min="17" max="17" width="29" customWidth="1"/>
    <col min="18" max="22" width="13.625" style="53" customWidth="1"/>
    <col min="23" max="23" width="14.875" customWidth="1"/>
    <col min="25" max="25" width="4.375" customWidth="1"/>
    <col min="26" max="26" width="13.625" customWidth="1"/>
    <col min="171" max="171" width="4.125" customWidth="1"/>
    <col min="172" max="172" width="42.75" customWidth="1"/>
    <col min="173" max="173" width="15" customWidth="1"/>
    <col min="174" max="181" width="8.75" customWidth="1"/>
    <col min="182" max="182" width="43.875" customWidth="1"/>
    <col min="183" max="184" width="9.75" customWidth="1"/>
    <col min="185" max="185" width="8.375" customWidth="1"/>
    <col min="186" max="186" width="11" customWidth="1"/>
    <col min="187" max="187" width="8.875" customWidth="1"/>
    <col min="427" max="427" width="4.125" customWidth="1"/>
    <col min="428" max="428" width="42.75" customWidth="1"/>
    <col min="429" max="429" width="15" customWidth="1"/>
    <col min="430" max="437" width="8.75" customWidth="1"/>
    <col min="438" max="438" width="43.875" customWidth="1"/>
    <col min="439" max="440" width="9.75" customWidth="1"/>
    <col min="441" max="441" width="8.375" customWidth="1"/>
    <col min="442" max="442" width="11" customWidth="1"/>
    <col min="443" max="443" width="8.875" customWidth="1"/>
    <col min="683" max="683" width="4.125" customWidth="1"/>
    <col min="684" max="684" width="42.75" customWidth="1"/>
    <col min="685" max="685" width="15" customWidth="1"/>
    <col min="686" max="693" width="8.75" customWidth="1"/>
    <col min="694" max="694" width="43.875" customWidth="1"/>
    <col min="695" max="696" width="9.75" customWidth="1"/>
    <col min="697" max="697" width="8.375" customWidth="1"/>
    <col min="698" max="698" width="11" customWidth="1"/>
    <col min="699" max="699" width="8.875" customWidth="1"/>
    <col min="939" max="939" width="4.125" customWidth="1"/>
    <col min="940" max="940" width="42.75" customWidth="1"/>
    <col min="941" max="941" width="15" customWidth="1"/>
    <col min="942" max="949" width="8.75" customWidth="1"/>
    <col min="950" max="950" width="43.875" customWidth="1"/>
    <col min="951" max="952" width="9.75" customWidth="1"/>
    <col min="953" max="953" width="8.375" customWidth="1"/>
    <col min="954" max="954" width="11" customWidth="1"/>
    <col min="955" max="955" width="8.875" customWidth="1"/>
    <col min="1195" max="1195" width="4.125" customWidth="1"/>
    <col min="1196" max="1196" width="42.75" customWidth="1"/>
    <col min="1197" max="1197" width="15" customWidth="1"/>
    <col min="1198" max="1205" width="8.75" customWidth="1"/>
    <col min="1206" max="1206" width="43.875" customWidth="1"/>
    <col min="1207" max="1208" width="9.75" customWidth="1"/>
    <col min="1209" max="1209" width="8.375" customWidth="1"/>
    <col min="1210" max="1210" width="11" customWidth="1"/>
    <col min="1211" max="1211" width="8.875" customWidth="1"/>
    <col min="1451" max="1451" width="4.125" customWidth="1"/>
    <col min="1452" max="1452" width="42.75" customWidth="1"/>
    <col min="1453" max="1453" width="15" customWidth="1"/>
    <col min="1454" max="1461" width="8.75" customWidth="1"/>
    <col min="1462" max="1462" width="43.875" customWidth="1"/>
    <col min="1463" max="1464" width="9.75" customWidth="1"/>
    <col min="1465" max="1465" width="8.375" customWidth="1"/>
    <col min="1466" max="1466" width="11" customWidth="1"/>
    <col min="1467" max="1467" width="8.875" customWidth="1"/>
    <col min="1707" max="1707" width="4.125" customWidth="1"/>
    <col min="1708" max="1708" width="42.75" customWidth="1"/>
    <col min="1709" max="1709" width="15" customWidth="1"/>
    <col min="1710" max="1717" width="8.75" customWidth="1"/>
    <col min="1718" max="1718" width="43.875" customWidth="1"/>
    <col min="1719" max="1720" width="9.75" customWidth="1"/>
    <col min="1721" max="1721" width="8.375" customWidth="1"/>
    <col min="1722" max="1722" width="11" customWidth="1"/>
    <col min="1723" max="1723" width="8.875" customWidth="1"/>
    <col min="1963" max="1963" width="4.125" customWidth="1"/>
    <col min="1964" max="1964" width="42.75" customWidth="1"/>
    <col min="1965" max="1965" width="15" customWidth="1"/>
    <col min="1966" max="1973" width="8.75" customWidth="1"/>
    <col min="1974" max="1974" width="43.875" customWidth="1"/>
    <col min="1975" max="1976" width="9.75" customWidth="1"/>
    <col min="1977" max="1977" width="8.375" customWidth="1"/>
    <col min="1978" max="1978" width="11" customWidth="1"/>
    <col min="1979" max="1979" width="8.875" customWidth="1"/>
    <col min="2219" max="2219" width="4.125" customWidth="1"/>
    <col min="2220" max="2220" width="42.75" customWidth="1"/>
    <col min="2221" max="2221" width="15" customWidth="1"/>
    <col min="2222" max="2229" width="8.75" customWidth="1"/>
    <col min="2230" max="2230" width="43.875" customWidth="1"/>
    <col min="2231" max="2232" width="9.75" customWidth="1"/>
    <col min="2233" max="2233" width="8.375" customWidth="1"/>
    <col min="2234" max="2234" width="11" customWidth="1"/>
    <col min="2235" max="2235" width="8.875" customWidth="1"/>
    <col min="2475" max="2475" width="4.125" customWidth="1"/>
    <col min="2476" max="2476" width="42.75" customWidth="1"/>
    <col min="2477" max="2477" width="15" customWidth="1"/>
    <col min="2478" max="2485" width="8.75" customWidth="1"/>
    <col min="2486" max="2486" width="43.875" customWidth="1"/>
    <col min="2487" max="2488" width="9.75" customWidth="1"/>
    <col min="2489" max="2489" width="8.375" customWidth="1"/>
    <col min="2490" max="2490" width="11" customWidth="1"/>
    <col min="2491" max="2491" width="8.875" customWidth="1"/>
    <col min="2731" max="2731" width="4.125" customWidth="1"/>
    <col min="2732" max="2732" width="42.75" customWidth="1"/>
    <col min="2733" max="2733" width="15" customWidth="1"/>
    <col min="2734" max="2741" width="8.75" customWidth="1"/>
    <col min="2742" max="2742" width="43.875" customWidth="1"/>
    <col min="2743" max="2744" width="9.75" customWidth="1"/>
    <col min="2745" max="2745" width="8.375" customWidth="1"/>
    <col min="2746" max="2746" width="11" customWidth="1"/>
    <col min="2747" max="2747" width="8.875" customWidth="1"/>
    <col min="2987" max="2987" width="4.125" customWidth="1"/>
    <col min="2988" max="2988" width="42.75" customWidth="1"/>
    <col min="2989" max="2989" width="15" customWidth="1"/>
    <col min="2990" max="2997" width="8.75" customWidth="1"/>
    <col min="2998" max="2998" width="43.875" customWidth="1"/>
    <col min="2999" max="3000" width="9.75" customWidth="1"/>
    <col min="3001" max="3001" width="8.375" customWidth="1"/>
    <col min="3002" max="3002" width="11" customWidth="1"/>
    <col min="3003" max="3003" width="8.875" customWidth="1"/>
    <col min="3243" max="3243" width="4.125" customWidth="1"/>
    <col min="3244" max="3244" width="42.75" customWidth="1"/>
    <col min="3245" max="3245" width="15" customWidth="1"/>
    <col min="3246" max="3253" width="8.75" customWidth="1"/>
    <col min="3254" max="3254" width="43.875" customWidth="1"/>
    <col min="3255" max="3256" width="9.75" customWidth="1"/>
    <col min="3257" max="3257" width="8.375" customWidth="1"/>
    <col min="3258" max="3258" width="11" customWidth="1"/>
    <col min="3259" max="3259" width="8.875" customWidth="1"/>
    <col min="3499" max="3499" width="4.125" customWidth="1"/>
    <col min="3500" max="3500" width="42.75" customWidth="1"/>
    <col min="3501" max="3501" width="15" customWidth="1"/>
    <col min="3502" max="3509" width="8.75" customWidth="1"/>
    <col min="3510" max="3510" width="43.875" customWidth="1"/>
    <col min="3511" max="3512" width="9.75" customWidth="1"/>
    <col min="3513" max="3513" width="8.375" customWidth="1"/>
    <col min="3514" max="3514" width="11" customWidth="1"/>
    <col min="3515" max="3515" width="8.875" customWidth="1"/>
    <col min="3755" max="3755" width="4.125" customWidth="1"/>
    <col min="3756" max="3756" width="42.75" customWidth="1"/>
    <col min="3757" max="3757" width="15" customWidth="1"/>
    <col min="3758" max="3765" width="8.75" customWidth="1"/>
    <col min="3766" max="3766" width="43.875" customWidth="1"/>
    <col min="3767" max="3768" width="9.75" customWidth="1"/>
    <col min="3769" max="3769" width="8.375" customWidth="1"/>
    <col min="3770" max="3770" width="11" customWidth="1"/>
    <col min="3771" max="3771" width="8.875" customWidth="1"/>
    <col min="4011" max="4011" width="4.125" customWidth="1"/>
    <col min="4012" max="4012" width="42.75" customWidth="1"/>
    <col min="4013" max="4013" width="15" customWidth="1"/>
    <col min="4014" max="4021" width="8.75" customWidth="1"/>
    <col min="4022" max="4022" width="43.875" customWidth="1"/>
    <col min="4023" max="4024" width="9.75" customWidth="1"/>
    <col min="4025" max="4025" width="8.375" customWidth="1"/>
    <col min="4026" max="4026" width="11" customWidth="1"/>
    <col min="4027" max="4027" width="8.875" customWidth="1"/>
    <col min="4267" max="4267" width="4.125" customWidth="1"/>
    <col min="4268" max="4268" width="42.75" customWidth="1"/>
    <col min="4269" max="4269" width="15" customWidth="1"/>
    <col min="4270" max="4277" width="8.75" customWidth="1"/>
    <col min="4278" max="4278" width="43.875" customWidth="1"/>
    <col min="4279" max="4280" width="9.75" customWidth="1"/>
    <col min="4281" max="4281" width="8.375" customWidth="1"/>
    <col min="4282" max="4282" width="11" customWidth="1"/>
    <col min="4283" max="4283" width="8.875" customWidth="1"/>
    <col min="4523" max="4523" width="4.125" customWidth="1"/>
    <col min="4524" max="4524" width="42.75" customWidth="1"/>
    <col min="4525" max="4525" width="15" customWidth="1"/>
    <col min="4526" max="4533" width="8.75" customWidth="1"/>
    <col min="4534" max="4534" width="43.875" customWidth="1"/>
    <col min="4535" max="4536" width="9.75" customWidth="1"/>
    <col min="4537" max="4537" width="8.375" customWidth="1"/>
    <col min="4538" max="4538" width="11" customWidth="1"/>
    <col min="4539" max="4539" width="8.875" customWidth="1"/>
    <col min="4779" max="4779" width="4.125" customWidth="1"/>
    <col min="4780" max="4780" width="42.75" customWidth="1"/>
    <col min="4781" max="4781" width="15" customWidth="1"/>
    <col min="4782" max="4789" width="8.75" customWidth="1"/>
    <col min="4790" max="4790" width="43.875" customWidth="1"/>
    <col min="4791" max="4792" width="9.75" customWidth="1"/>
    <col min="4793" max="4793" width="8.375" customWidth="1"/>
    <col min="4794" max="4794" width="11" customWidth="1"/>
    <col min="4795" max="4795" width="8.875" customWidth="1"/>
    <col min="5035" max="5035" width="4.125" customWidth="1"/>
    <col min="5036" max="5036" width="42.75" customWidth="1"/>
    <col min="5037" max="5037" width="15" customWidth="1"/>
    <col min="5038" max="5045" width="8.75" customWidth="1"/>
    <col min="5046" max="5046" width="43.875" customWidth="1"/>
    <col min="5047" max="5048" width="9.75" customWidth="1"/>
    <col min="5049" max="5049" width="8.375" customWidth="1"/>
    <col min="5050" max="5050" width="11" customWidth="1"/>
    <col min="5051" max="5051" width="8.875" customWidth="1"/>
    <col min="5291" max="5291" width="4.125" customWidth="1"/>
    <col min="5292" max="5292" width="42.75" customWidth="1"/>
    <col min="5293" max="5293" width="15" customWidth="1"/>
    <col min="5294" max="5301" width="8.75" customWidth="1"/>
    <col min="5302" max="5302" width="43.875" customWidth="1"/>
    <col min="5303" max="5304" width="9.75" customWidth="1"/>
    <col min="5305" max="5305" width="8.375" customWidth="1"/>
    <col min="5306" max="5306" width="11" customWidth="1"/>
    <col min="5307" max="5307" width="8.875" customWidth="1"/>
    <col min="5547" max="5547" width="4.125" customWidth="1"/>
    <col min="5548" max="5548" width="42.75" customWidth="1"/>
    <col min="5549" max="5549" width="15" customWidth="1"/>
    <col min="5550" max="5557" width="8.75" customWidth="1"/>
    <col min="5558" max="5558" width="43.875" customWidth="1"/>
    <col min="5559" max="5560" width="9.75" customWidth="1"/>
    <col min="5561" max="5561" width="8.375" customWidth="1"/>
    <col min="5562" max="5562" width="11" customWidth="1"/>
    <col min="5563" max="5563" width="8.875" customWidth="1"/>
    <col min="5803" max="5803" width="4.125" customWidth="1"/>
    <col min="5804" max="5804" width="42.75" customWidth="1"/>
    <col min="5805" max="5805" width="15" customWidth="1"/>
    <col min="5806" max="5813" width="8.75" customWidth="1"/>
    <col min="5814" max="5814" width="43.875" customWidth="1"/>
    <col min="5815" max="5816" width="9.75" customWidth="1"/>
    <col min="5817" max="5817" width="8.375" customWidth="1"/>
    <col min="5818" max="5818" width="11" customWidth="1"/>
    <col min="5819" max="5819" width="8.875" customWidth="1"/>
    <col min="6059" max="6059" width="4.125" customWidth="1"/>
    <col min="6060" max="6060" width="42.75" customWidth="1"/>
    <col min="6061" max="6061" width="15" customWidth="1"/>
    <col min="6062" max="6069" width="8.75" customWidth="1"/>
    <col min="6070" max="6070" width="43.875" customWidth="1"/>
    <col min="6071" max="6072" width="9.75" customWidth="1"/>
    <col min="6073" max="6073" width="8.375" customWidth="1"/>
    <col min="6074" max="6074" width="11" customWidth="1"/>
    <col min="6075" max="6075" width="8.875" customWidth="1"/>
    <col min="6315" max="6315" width="4.125" customWidth="1"/>
    <col min="6316" max="6316" width="42.75" customWidth="1"/>
    <col min="6317" max="6317" width="15" customWidth="1"/>
    <col min="6318" max="6325" width="8.75" customWidth="1"/>
    <col min="6326" max="6326" width="43.875" customWidth="1"/>
    <col min="6327" max="6328" width="9.75" customWidth="1"/>
    <col min="6329" max="6329" width="8.375" customWidth="1"/>
    <col min="6330" max="6330" width="11" customWidth="1"/>
    <col min="6331" max="6331" width="8.875" customWidth="1"/>
    <col min="6571" max="6571" width="4.125" customWidth="1"/>
    <col min="6572" max="6572" width="42.75" customWidth="1"/>
    <col min="6573" max="6573" width="15" customWidth="1"/>
    <col min="6574" max="6581" width="8.75" customWidth="1"/>
    <col min="6582" max="6582" width="43.875" customWidth="1"/>
    <col min="6583" max="6584" width="9.75" customWidth="1"/>
    <col min="6585" max="6585" width="8.375" customWidth="1"/>
    <col min="6586" max="6586" width="11" customWidth="1"/>
    <col min="6587" max="6587" width="8.875" customWidth="1"/>
    <col min="6827" max="6827" width="4.125" customWidth="1"/>
    <col min="6828" max="6828" width="42.75" customWidth="1"/>
    <col min="6829" max="6829" width="15" customWidth="1"/>
    <col min="6830" max="6837" width="8.75" customWidth="1"/>
    <col min="6838" max="6838" width="43.875" customWidth="1"/>
    <col min="6839" max="6840" width="9.75" customWidth="1"/>
    <col min="6841" max="6841" width="8.375" customWidth="1"/>
    <col min="6842" max="6842" width="11" customWidth="1"/>
    <col min="6843" max="6843" width="8.875" customWidth="1"/>
    <col min="7083" max="7083" width="4.125" customWidth="1"/>
    <col min="7084" max="7084" width="42.75" customWidth="1"/>
    <col min="7085" max="7085" width="15" customWidth="1"/>
    <col min="7086" max="7093" width="8.75" customWidth="1"/>
    <col min="7094" max="7094" width="43.875" customWidth="1"/>
    <col min="7095" max="7096" width="9.75" customWidth="1"/>
    <col min="7097" max="7097" width="8.375" customWidth="1"/>
    <col min="7098" max="7098" width="11" customWidth="1"/>
    <col min="7099" max="7099" width="8.875" customWidth="1"/>
    <col min="7339" max="7339" width="4.125" customWidth="1"/>
    <col min="7340" max="7340" width="42.75" customWidth="1"/>
    <col min="7341" max="7341" width="15" customWidth="1"/>
    <col min="7342" max="7349" width="8.75" customWidth="1"/>
    <col min="7350" max="7350" width="43.875" customWidth="1"/>
    <col min="7351" max="7352" width="9.75" customWidth="1"/>
    <col min="7353" max="7353" width="8.375" customWidth="1"/>
    <col min="7354" max="7354" width="11" customWidth="1"/>
    <col min="7355" max="7355" width="8.875" customWidth="1"/>
    <col min="7595" max="7595" width="4.125" customWidth="1"/>
    <col min="7596" max="7596" width="42.75" customWidth="1"/>
    <col min="7597" max="7597" width="15" customWidth="1"/>
    <col min="7598" max="7605" width="8.75" customWidth="1"/>
    <col min="7606" max="7606" width="43.875" customWidth="1"/>
    <col min="7607" max="7608" width="9.75" customWidth="1"/>
    <col min="7609" max="7609" width="8.375" customWidth="1"/>
    <col min="7610" max="7610" width="11" customWidth="1"/>
    <col min="7611" max="7611" width="8.875" customWidth="1"/>
    <col min="7851" max="7851" width="4.125" customWidth="1"/>
    <col min="7852" max="7852" width="42.75" customWidth="1"/>
    <col min="7853" max="7853" width="15" customWidth="1"/>
    <col min="7854" max="7861" width="8.75" customWidth="1"/>
    <col min="7862" max="7862" width="43.875" customWidth="1"/>
    <col min="7863" max="7864" width="9.75" customWidth="1"/>
    <col min="7865" max="7865" width="8.375" customWidth="1"/>
    <col min="7866" max="7866" width="11" customWidth="1"/>
    <col min="7867" max="7867" width="8.875" customWidth="1"/>
    <col min="8107" max="8107" width="4.125" customWidth="1"/>
    <col min="8108" max="8108" width="42.75" customWidth="1"/>
    <col min="8109" max="8109" width="15" customWidth="1"/>
    <col min="8110" max="8117" width="8.75" customWidth="1"/>
    <col min="8118" max="8118" width="43.875" customWidth="1"/>
    <col min="8119" max="8120" width="9.75" customWidth="1"/>
    <col min="8121" max="8121" width="8.375" customWidth="1"/>
    <col min="8122" max="8122" width="11" customWidth="1"/>
    <col min="8123" max="8123" width="8.875" customWidth="1"/>
    <col min="8363" max="8363" width="4.125" customWidth="1"/>
    <col min="8364" max="8364" width="42.75" customWidth="1"/>
    <col min="8365" max="8365" width="15" customWidth="1"/>
    <col min="8366" max="8373" width="8.75" customWidth="1"/>
    <col min="8374" max="8374" width="43.875" customWidth="1"/>
    <col min="8375" max="8376" width="9.75" customWidth="1"/>
    <col min="8377" max="8377" width="8.375" customWidth="1"/>
    <col min="8378" max="8378" width="11" customWidth="1"/>
    <col min="8379" max="8379" width="8.875" customWidth="1"/>
    <col min="8619" max="8619" width="4.125" customWidth="1"/>
    <col min="8620" max="8620" width="42.75" customWidth="1"/>
    <col min="8621" max="8621" width="15" customWidth="1"/>
    <col min="8622" max="8629" width="8.75" customWidth="1"/>
    <col min="8630" max="8630" width="43.875" customWidth="1"/>
    <col min="8631" max="8632" width="9.75" customWidth="1"/>
    <col min="8633" max="8633" width="8.375" customWidth="1"/>
    <col min="8634" max="8634" width="11" customWidth="1"/>
    <col min="8635" max="8635" width="8.875" customWidth="1"/>
    <col min="8875" max="8875" width="4.125" customWidth="1"/>
    <col min="8876" max="8876" width="42.75" customWidth="1"/>
    <col min="8877" max="8877" width="15" customWidth="1"/>
    <col min="8878" max="8885" width="8.75" customWidth="1"/>
    <col min="8886" max="8886" width="43.875" customWidth="1"/>
    <col min="8887" max="8888" width="9.75" customWidth="1"/>
    <col min="8889" max="8889" width="8.375" customWidth="1"/>
    <col min="8890" max="8890" width="11" customWidth="1"/>
    <col min="8891" max="8891" width="8.875" customWidth="1"/>
    <col min="9131" max="9131" width="4.125" customWidth="1"/>
    <col min="9132" max="9132" width="42.75" customWidth="1"/>
    <col min="9133" max="9133" width="15" customWidth="1"/>
    <col min="9134" max="9141" width="8.75" customWidth="1"/>
    <col min="9142" max="9142" width="43.875" customWidth="1"/>
    <col min="9143" max="9144" width="9.75" customWidth="1"/>
    <col min="9145" max="9145" width="8.375" customWidth="1"/>
    <col min="9146" max="9146" width="11" customWidth="1"/>
    <col min="9147" max="9147" width="8.875" customWidth="1"/>
    <col min="9387" max="9387" width="4.125" customWidth="1"/>
    <col min="9388" max="9388" width="42.75" customWidth="1"/>
    <col min="9389" max="9389" width="15" customWidth="1"/>
    <col min="9390" max="9397" width="8.75" customWidth="1"/>
    <col min="9398" max="9398" width="43.875" customWidth="1"/>
    <col min="9399" max="9400" width="9.75" customWidth="1"/>
    <col min="9401" max="9401" width="8.375" customWidth="1"/>
    <col min="9402" max="9402" width="11" customWidth="1"/>
    <col min="9403" max="9403" width="8.875" customWidth="1"/>
    <col min="9643" max="9643" width="4.125" customWidth="1"/>
    <col min="9644" max="9644" width="42.75" customWidth="1"/>
    <col min="9645" max="9645" width="15" customWidth="1"/>
    <col min="9646" max="9653" width="8.75" customWidth="1"/>
    <col min="9654" max="9654" width="43.875" customWidth="1"/>
    <col min="9655" max="9656" width="9.75" customWidth="1"/>
    <col min="9657" max="9657" width="8.375" customWidth="1"/>
    <col min="9658" max="9658" width="11" customWidth="1"/>
    <col min="9659" max="9659" width="8.875" customWidth="1"/>
    <col min="9899" max="9899" width="4.125" customWidth="1"/>
    <col min="9900" max="9900" width="42.75" customWidth="1"/>
    <col min="9901" max="9901" width="15" customWidth="1"/>
    <col min="9902" max="9909" width="8.75" customWidth="1"/>
    <col min="9910" max="9910" width="43.875" customWidth="1"/>
    <col min="9911" max="9912" width="9.75" customWidth="1"/>
    <col min="9913" max="9913" width="8.375" customWidth="1"/>
    <col min="9914" max="9914" width="11" customWidth="1"/>
    <col min="9915" max="9915" width="8.875" customWidth="1"/>
    <col min="10155" max="10155" width="4.125" customWidth="1"/>
    <col min="10156" max="10156" width="42.75" customWidth="1"/>
    <col min="10157" max="10157" width="15" customWidth="1"/>
    <col min="10158" max="10165" width="8.75" customWidth="1"/>
    <col min="10166" max="10166" width="43.875" customWidth="1"/>
    <col min="10167" max="10168" width="9.75" customWidth="1"/>
    <col min="10169" max="10169" width="8.375" customWidth="1"/>
    <col min="10170" max="10170" width="11" customWidth="1"/>
    <col min="10171" max="10171" width="8.875" customWidth="1"/>
    <col min="10411" max="10411" width="4.125" customWidth="1"/>
    <col min="10412" max="10412" width="42.75" customWidth="1"/>
    <col min="10413" max="10413" width="15" customWidth="1"/>
    <col min="10414" max="10421" width="8.75" customWidth="1"/>
    <col min="10422" max="10422" width="43.875" customWidth="1"/>
    <col min="10423" max="10424" width="9.75" customWidth="1"/>
    <col min="10425" max="10425" width="8.375" customWidth="1"/>
    <col min="10426" max="10426" width="11" customWidth="1"/>
    <col min="10427" max="10427" width="8.875" customWidth="1"/>
    <col min="10667" max="10667" width="4.125" customWidth="1"/>
    <col min="10668" max="10668" width="42.75" customWidth="1"/>
    <col min="10669" max="10669" width="15" customWidth="1"/>
    <col min="10670" max="10677" width="8.75" customWidth="1"/>
    <col min="10678" max="10678" width="43.875" customWidth="1"/>
    <col min="10679" max="10680" width="9.75" customWidth="1"/>
    <col min="10681" max="10681" width="8.375" customWidth="1"/>
    <col min="10682" max="10682" width="11" customWidth="1"/>
    <col min="10683" max="10683" width="8.875" customWidth="1"/>
    <col min="10923" max="10923" width="4.125" customWidth="1"/>
    <col min="10924" max="10924" width="42.75" customWidth="1"/>
    <col min="10925" max="10925" width="15" customWidth="1"/>
    <col min="10926" max="10933" width="8.75" customWidth="1"/>
    <col min="10934" max="10934" width="43.875" customWidth="1"/>
    <col min="10935" max="10936" width="9.75" customWidth="1"/>
    <col min="10937" max="10937" width="8.375" customWidth="1"/>
    <col min="10938" max="10938" width="11" customWidth="1"/>
    <col min="10939" max="10939" width="8.875" customWidth="1"/>
    <col min="11179" max="11179" width="4.125" customWidth="1"/>
    <col min="11180" max="11180" width="42.75" customWidth="1"/>
    <col min="11181" max="11181" width="15" customWidth="1"/>
    <col min="11182" max="11189" width="8.75" customWidth="1"/>
    <col min="11190" max="11190" width="43.875" customWidth="1"/>
    <col min="11191" max="11192" width="9.75" customWidth="1"/>
    <col min="11193" max="11193" width="8.375" customWidth="1"/>
    <col min="11194" max="11194" width="11" customWidth="1"/>
    <col min="11195" max="11195" width="8.875" customWidth="1"/>
    <col min="11435" max="11435" width="4.125" customWidth="1"/>
    <col min="11436" max="11436" width="42.75" customWidth="1"/>
    <col min="11437" max="11437" width="15" customWidth="1"/>
    <col min="11438" max="11445" width="8.75" customWidth="1"/>
    <col min="11446" max="11446" width="43.875" customWidth="1"/>
    <col min="11447" max="11448" width="9.75" customWidth="1"/>
    <col min="11449" max="11449" width="8.375" customWidth="1"/>
    <col min="11450" max="11450" width="11" customWidth="1"/>
    <col min="11451" max="11451" width="8.875" customWidth="1"/>
    <col min="11691" max="11691" width="4.125" customWidth="1"/>
    <col min="11692" max="11692" width="42.75" customWidth="1"/>
    <col min="11693" max="11693" width="15" customWidth="1"/>
    <col min="11694" max="11701" width="8.75" customWidth="1"/>
    <col min="11702" max="11702" width="43.875" customWidth="1"/>
    <col min="11703" max="11704" width="9.75" customWidth="1"/>
    <col min="11705" max="11705" width="8.375" customWidth="1"/>
    <col min="11706" max="11706" width="11" customWidth="1"/>
    <col min="11707" max="11707" width="8.875" customWidth="1"/>
    <col min="11947" max="11947" width="4.125" customWidth="1"/>
    <col min="11948" max="11948" width="42.75" customWidth="1"/>
    <col min="11949" max="11949" width="15" customWidth="1"/>
    <col min="11950" max="11957" width="8.75" customWidth="1"/>
    <col min="11958" max="11958" width="43.875" customWidth="1"/>
    <col min="11959" max="11960" width="9.75" customWidth="1"/>
    <col min="11961" max="11961" width="8.375" customWidth="1"/>
    <col min="11962" max="11962" width="11" customWidth="1"/>
    <col min="11963" max="11963" width="8.875" customWidth="1"/>
    <col min="12203" max="12203" width="4.125" customWidth="1"/>
    <col min="12204" max="12204" width="42.75" customWidth="1"/>
    <col min="12205" max="12205" width="15" customWidth="1"/>
    <col min="12206" max="12213" width="8.75" customWidth="1"/>
    <col min="12214" max="12214" width="43.875" customWidth="1"/>
    <col min="12215" max="12216" width="9.75" customWidth="1"/>
    <col min="12217" max="12217" width="8.375" customWidth="1"/>
    <col min="12218" max="12218" width="11" customWidth="1"/>
    <col min="12219" max="12219" width="8.875" customWidth="1"/>
    <col min="12459" max="12459" width="4.125" customWidth="1"/>
    <col min="12460" max="12460" width="42.75" customWidth="1"/>
    <col min="12461" max="12461" width="15" customWidth="1"/>
    <col min="12462" max="12469" width="8.75" customWidth="1"/>
    <col min="12470" max="12470" width="43.875" customWidth="1"/>
    <col min="12471" max="12472" width="9.75" customWidth="1"/>
    <col min="12473" max="12473" width="8.375" customWidth="1"/>
    <col min="12474" max="12474" width="11" customWidth="1"/>
    <col min="12475" max="12475" width="8.875" customWidth="1"/>
    <col min="12715" max="12715" width="4.125" customWidth="1"/>
    <col min="12716" max="12716" width="42.75" customWidth="1"/>
    <col min="12717" max="12717" width="15" customWidth="1"/>
    <col min="12718" max="12725" width="8.75" customWidth="1"/>
    <col min="12726" max="12726" width="43.875" customWidth="1"/>
    <col min="12727" max="12728" width="9.75" customWidth="1"/>
    <col min="12729" max="12729" width="8.375" customWidth="1"/>
    <col min="12730" max="12730" width="11" customWidth="1"/>
    <col min="12731" max="12731" width="8.875" customWidth="1"/>
    <col min="12971" max="12971" width="4.125" customWidth="1"/>
    <col min="12972" max="12972" width="42.75" customWidth="1"/>
    <col min="12973" max="12973" width="15" customWidth="1"/>
    <col min="12974" max="12981" width="8.75" customWidth="1"/>
    <col min="12982" max="12982" width="43.875" customWidth="1"/>
    <col min="12983" max="12984" width="9.75" customWidth="1"/>
    <col min="12985" max="12985" width="8.375" customWidth="1"/>
    <col min="12986" max="12986" width="11" customWidth="1"/>
    <col min="12987" max="12987" width="8.875" customWidth="1"/>
    <col min="13227" max="13227" width="4.125" customWidth="1"/>
    <col min="13228" max="13228" width="42.75" customWidth="1"/>
    <col min="13229" max="13229" width="15" customWidth="1"/>
    <col min="13230" max="13237" width="8.75" customWidth="1"/>
    <col min="13238" max="13238" width="43.875" customWidth="1"/>
    <col min="13239" max="13240" width="9.75" customWidth="1"/>
    <col min="13241" max="13241" width="8.375" customWidth="1"/>
    <col min="13242" max="13242" width="11" customWidth="1"/>
    <col min="13243" max="13243" width="8.875" customWidth="1"/>
    <col min="13483" max="13483" width="4.125" customWidth="1"/>
    <col min="13484" max="13484" width="42.75" customWidth="1"/>
    <col min="13485" max="13485" width="15" customWidth="1"/>
    <col min="13486" max="13493" width="8.75" customWidth="1"/>
    <col min="13494" max="13494" width="43.875" customWidth="1"/>
    <col min="13495" max="13496" width="9.75" customWidth="1"/>
    <col min="13497" max="13497" width="8.375" customWidth="1"/>
    <col min="13498" max="13498" width="11" customWidth="1"/>
    <col min="13499" max="13499" width="8.875" customWidth="1"/>
    <col min="13739" max="13739" width="4.125" customWidth="1"/>
    <col min="13740" max="13740" width="42.75" customWidth="1"/>
    <col min="13741" max="13741" width="15" customWidth="1"/>
    <col min="13742" max="13749" width="8.75" customWidth="1"/>
    <col min="13750" max="13750" width="43.875" customWidth="1"/>
    <col min="13751" max="13752" width="9.75" customWidth="1"/>
    <col min="13753" max="13753" width="8.375" customWidth="1"/>
    <col min="13754" max="13754" width="11" customWidth="1"/>
    <col min="13755" max="13755" width="8.875" customWidth="1"/>
    <col min="13995" max="13995" width="4.125" customWidth="1"/>
    <col min="13996" max="13996" width="42.75" customWidth="1"/>
    <col min="13997" max="13997" width="15" customWidth="1"/>
    <col min="13998" max="14005" width="8.75" customWidth="1"/>
    <col min="14006" max="14006" width="43.875" customWidth="1"/>
    <col min="14007" max="14008" width="9.75" customWidth="1"/>
    <col min="14009" max="14009" width="8.375" customWidth="1"/>
    <col min="14010" max="14010" width="11" customWidth="1"/>
    <col min="14011" max="14011" width="8.875" customWidth="1"/>
    <col min="14251" max="14251" width="4.125" customWidth="1"/>
    <col min="14252" max="14252" width="42.75" customWidth="1"/>
    <col min="14253" max="14253" width="15" customWidth="1"/>
    <col min="14254" max="14261" width="8.75" customWidth="1"/>
    <col min="14262" max="14262" width="43.875" customWidth="1"/>
    <col min="14263" max="14264" width="9.75" customWidth="1"/>
    <col min="14265" max="14265" width="8.375" customWidth="1"/>
    <col min="14266" max="14266" width="11" customWidth="1"/>
    <col min="14267" max="14267" width="8.875" customWidth="1"/>
    <col min="14507" max="14507" width="4.125" customWidth="1"/>
    <col min="14508" max="14508" width="42.75" customWidth="1"/>
    <col min="14509" max="14509" width="15" customWidth="1"/>
    <col min="14510" max="14517" width="8.75" customWidth="1"/>
    <col min="14518" max="14518" width="43.875" customWidth="1"/>
    <col min="14519" max="14520" width="9.75" customWidth="1"/>
    <col min="14521" max="14521" width="8.375" customWidth="1"/>
    <col min="14522" max="14522" width="11" customWidth="1"/>
    <col min="14523" max="14523" width="8.875" customWidth="1"/>
    <col min="14763" max="14763" width="4.125" customWidth="1"/>
    <col min="14764" max="14764" width="42.75" customWidth="1"/>
    <col min="14765" max="14765" width="15" customWidth="1"/>
    <col min="14766" max="14773" width="8.75" customWidth="1"/>
    <col min="14774" max="14774" width="43.875" customWidth="1"/>
    <col min="14775" max="14776" width="9.75" customWidth="1"/>
    <col min="14777" max="14777" width="8.375" customWidth="1"/>
    <col min="14778" max="14778" width="11" customWidth="1"/>
    <col min="14779" max="14779" width="8.875" customWidth="1"/>
    <col min="15019" max="15019" width="4.125" customWidth="1"/>
    <col min="15020" max="15020" width="42.75" customWidth="1"/>
    <col min="15021" max="15021" width="15" customWidth="1"/>
    <col min="15022" max="15029" width="8.75" customWidth="1"/>
    <col min="15030" max="15030" width="43.875" customWidth="1"/>
    <col min="15031" max="15032" width="9.75" customWidth="1"/>
    <col min="15033" max="15033" width="8.375" customWidth="1"/>
    <col min="15034" max="15034" width="11" customWidth="1"/>
    <col min="15035" max="15035" width="8.875" customWidth="1"/>
    <col min="15275" max="15275" width="4.125" customWidth="1"/>
    <col min="15276" max="15276" width="42.75" customWidth="1"/>
    <col min="15277" max="15277" width="15" customWidth="1"/>
    <col min="15278" max="15285" width="8.75" customWidth="1"/>
    <col min="15286" max="15286" width="43.875" customWidth="1"/>
    <col min="15287" max="15288" width="9.75" customWidth="1"/>
    <col min="15289" max="15289" width="8.375" customWidth="1"/>
    <col min="15290" max="15290" width="11" customWidth="1"/>
    <col min="15291" max="15291" width="8.875" customWidth="1"/>
    <col min="15531" max="15531" width="4.125" customWidth="1"/>
    <col min="15532" max="15532" width="42.75" customWidth="1"/>
    <col min="15533" max="15533" width="15" customWidth="1"/>
    <col min="15534" max="15541" width="8.75" customWidth="1"/>
    <col min="15542" max="15542" width="43.875" customWidth="1"/>
    <col min="15543" max="15544" width="9.75" customWidth="1"/>
    <col min="15545" max="15545" width="8.375" customWidth="1"/>
    <col min="15546" max="15546" width="11" customWidth="1"/>
    <col min="15547" max="15547" width="8.875" customWidth="1"/>
    <col min="15787" max="15787" width="4.125" customWidth="1"/>
    <col min="15788" max="15788" width="42.75" customWidth="1"/>
    <col min="15789" max="15789" width="15" customWidth="1"/>
    <col min="15790" max="15797" width="8.75" customWidth="1"/>
    <col min="15798" max="15798" width="43.875" customWidth="1"/>
    <col min="15799" max="15800" width="9.75" customWidth="1"/>
    <col min="15801" max="15801" width="8.375" customWidth="1"/>
    <col min="15802" max="15802" width="11" customWidth="1"/>
    <col min="15803" max="15803" width="8.875" customWidth="1"/>
    <col min="16043" max="16043" width="4.125" customWidth="1"/>
    <col min="16044" max="16044" width="42.75" customWidth="1"/>
    <col min="16045" max="16045" width="15" customWidth="1"/>
    <col min="16046" max="16053" width="8.75" customWidth="1"/>
    <col min="16054" max="16054" width="43.875" customWidth="1"/>
    <col min="16055" max="16056" width="9.75" customWidth="1"/>
    <col min="16057" max="16057" width="8.375" customWidth="1"/>
    <col min="16058" max="16058" width="11" customWidth="1"/>
    <col min="16059" max="16059" width="8.875" customWidth="1"/>
  </cols>
  <sheetData>
    <row r="1" ht="31.5" customHeight="1" spans="1:2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/>
    </row>
    <row r="2" ht="14.25" customHeight="1" spans="1:2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28"/>
      <c r="U2" s="128"/>
      <c r="V2"/>
    </row>
    <row r="3" s="76" customFormat="1" ht="22.5" customHeight="1" spans="1:25">
      <c r="A3" s="80" t="s">
        <v>2</v>
      </c>
      <c r="B3" s="80" t="s">
        <v>3</v>
      </c>
      <c r="C3" s="80" t="s">
        <v>4</v>
      </c>
      <c r="D3" s="81" t="s">
        <v>5</v>
      </c>
      <c r="E3" s="81" t="s">
        <v>6</v>
      </c>
      <c r="F3" s="8" t="s">
        <v>7</v>
      </c>
      <c r="G3" s="8"/>
      <c r="H3" s="8"/>
      <c r="I3" s="8"/>
      <c r="J3" s="8"/>
      <c r="K3" s="116" t="s">
        <v>105</v>
      </c>
      <c r="L3" s="80" t="s">
        <v>9</v>
      </c>
      <c r="M3" s="80" t="s">
        <v>10</v>
      </c>
      <c r="N3" s="80" t="s">
        <v>11</v>
      </c>
      <c r="O3" s="80" t="s">
        <v>12</v>
      </c>
      <c r="P3" s="80" t="s">
        <v>13</v>
      </c>
      <c r="Q3" s="80" t="s">
        <v>14</v>
      </c>
      <c r="R3" s="80" t="s">
        <v>15</v>
      </c>
      <c r="S3" s="80" t="s">
        <v>106</v>
      </c>
      <c r="T3" s="80"/>
      <c r="U3" s="80"/>
      <c r="V3" s="80" t="s">
        <v>107</v>
      </c>
      <c r="W3" s="8" t="s">
        <v>108</v>
      </c>
      <c r="Y3" s="132" t="s">
        <v>2</v>
      </c>
    </row>
    <row r="4" s="76" customFormat="1" ht="22.5" customHeight="1" spans="1:25">
      <c r="A4" s="80"/>
      <c r="B4" s="80"/>
      <c r="C4" s="80"/>
      <c r="D4" s="81"/>
      <c r="E4" s="81"/>
      <c r="F4" s="8" t="s">
        <v>17</v>
      </c>
      <c r="G4" s="8" t="s">
        <v>18</v>
      </c>
      <c r="H4" s="8" t="s">
        <v>19</v>
      </c>
      <c r="I4" s="8" t="s">
        <v>20</v>
      </c>
      <c r="J4" s="8" t="s">
        <v>21</v>
      </c>
      <c r="K4" s="117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"/>
      <c r="Y4" s="133"/>
    </row>
    <row r="5" s="76" customFormat="1" ht="24.75" customHeight="1" spans="1:25">
      <c r="A5" s="82"/>
      <c r="B5" s="82" t="s">
        <v>22</v>
      </c>
      <c r="C5" s="83">
        <f t="shared" ref="C5:K5" si="0">C6+C14</f>
        <v>18</v>
      </c>
      <c r="D5" s="83">
        <f t="shared" si="0"/>
        <v>125332.53</v>
      </c>
      <c r="E5" s="83">
        <f t="shared" si="0"/>
        <v>28400</v>
      </c>
      <c r="F5" s="83">
        <f t="shared" si="0"/>
        <v>67159.53</v>
      </c>
      <c r="G5" s="83">
        <f t="shared" si="0"/>
        <v>14527.53</v>
      </c>
      <c r="H5" s="83">
        <f t="shared" si="0"/>
        <v>10541.8</v>
      </c>
      <c r="I5" s="83">
        <f t="shared" si="0"/>
        <v>0</v>
      </c>
      <c r="J5" s="83">
        <f t="shared" si="0"/>
        <v>42090</v>
      </c>
      <c r="K5" s="83">
        <f t="shared" si="0"/>
        <v>7769.771</v>
      </c>
      <c r="L5" s="118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Y5" s="82"/>
    </row>
    <row r="6" s="76" customFormat="1" ht="24.75" customHeight="1" spans="1:25">
      <c r="A6" s="84"/>
      <c r="B6" s="84" t="s">
        <v>23</v>
      </c>
      <c r="C6" s="85">
        <f>SUBTOTAL(3,C7:C13)</f>
        <v>7</v>
      </c>
      <c r="D6" s="85">
        <f>SUBTOTAL(9,D7:D13)</f>
        <v>60254.53</v>
      </c>
      <c r="E6" s="85">
        <f t="shared" ref="E6:K6" si="1">SUBTOTAL(9,E7:E13)</f>
        <v>28400</v>
      </c>
      <c r="F6" s="85">
        <f t="shared" si="1"/>
        <v>25256.53</v>
      </c>
      <c r="G6" s="85">
        <f t="shared" si="1"/>
        <v>8897.53</v>
      </c>
      <c r="H6" s="85">
        <f t="shared" si="1"/>
        <v>4108.8</v>
      </c>
      <c r="I6" s="85">
        <f t="shared" si="1"/>
        <v>0</v>
      </c>
      <c r="J6" s="85">
        <f t="shared" si="1"/>
        <v>12250</v>
      </c>
      <c r="K6" s="85">
        <f t="shared" si="1"/>
        <v>3450.771</v>
      </c>
      <c r="L6" s="85"/>
      <c r="M6" s="92"/>
      <c r="N6" s="92"/>
      <c r="O6" s="92"/>
      <c r="P6" s="92"/>
      <c r="Q6" s="92"/>
      <c r="R6" s="92"/>
      <c r="S6" s="92"/>
      <c r="T6" s="92"/>
      <c r="U6" s="92"/>
      <c r="V6" s="92"/>
      <c r="W6" s="85"/>
      <c r="Y6" s="84"/>
    </row>
    <row r="7" s="77" customFormat="1" ht="69" customHeight="1" spans="1:25">
      <c r="A7" s="86">
        <v>1</v>
      </c>
      <c r="B7" s="87" t="s">
        <v>56</v>
      </c>
      <c r="C7" s="18" t="s">
        <v>57</v>
      </c>
      <c r="D7" s="19">
        <v>35300</v>
      </c>
      <c r="E7" s="19">
        <v>28200</v>
      </c>
      <c r="F7" s="19">
        <v>7100</v>
      </c>
      <c r="G7" s="19"/>
      <c r="H7" s="19"/>
      <c r="I7" s="19"/>
      <c r="J7" s="19">
        <v>7100</v>
      </c>
      <c r="K7" s="19"/>
      <c r="L7" s="39" t="s">
        <v>58</v>
      </c>
      <c r="M7" s="18" t="s">
        <v>59</v>
      </c>
      <c r="N7" s="18" t="s">
        <v>60</v>
      </c>
      <c r="O7" s="18" t="s">
        <v>61</v>
      </c>
      <c r="P7" s="18" t="s">
        <v>62</v>
      </c>
      <c r="Q7" s="42"/>
      <c r="R7" s="42" t="s">
        <v>34</v>
      </c>
      <c r="S7" s="42" t="s">
        <v>55</v>
      </c>
      <c r="T7" s="42"/>
      <c r="U7" s="42"/>
      <c r="V7" s="121">
        <f>G7</f>
        <v>0</v>
      </c>
      <c r="W7" s="19"/>
      <c r="Y7" s="86">
        <v>12</v>
      </c>
    </row>
    <row r="8" s="77" customFormat="1" ht="69" customHeight="1" spans="1:25">
      <c r="A8" s="86">
        <v>2</v>
      </c>
      <c r="B8" s="87" t="s">
        <v>63</v>
      </c>
      <c r="C8" s="19" t="s">
        <v>64</v>
      </c>
      <c r="D8" s="19">
        <v>18348</v>
      </c>
      <c r="E8" s="19">
        <v>200</v>
      </c>
      <c r="F8" s="19">
        <v>11550</v>
      </c>
      <c r="G8" s="19">
        <v>4400</v>
      </c>
      <c r="H8" s="19">
        <v>2000</v>
      </c>
      <c r="I8" s="19"/>
      <c r="J8" s="19">
        <v>5150</v>
      </c>
      <c r="K8" s="19">
        <f t="shared" ref="K8:K13" si="2">F8*0.7-J8-I8-H8</f>
        <v>934.999999999999</v>
      </c>
      <c r="L8" s="39" t="s">
        <v>65</v>
      </c>
      <c r="M8" s="18" t="s">
        <v>59</v>
      </c>
      <c r="N8" s="18" t="s">
        <v>60</v>
      </c>
      <c r="O8" s="18" t="s">
        <v>66</v>
      </c>
      <c r="P8" s="18" t="s">
        <v>67</v>
      </c>
      <c r="Q8" s="86"/>
      <c r="R8" s="42" t="s">
        <v>34</v>
      </c>
      <c r="S8" s="42" t="s">
        <v>55</v>
      </c>
      <c r="T8" s="42"/>
      <c r="U8" s="42"/>
      <c r="V8" s="121">
        <f t="shared" ref="V8:V13" si="3">G8+V7</f>
        <v>4400</v>
      </c>
      <c r="W8" s="19"/>
      <c r="Y8" s="86">
        <v>13</v>
      </c>
    </row>
    <row r="9" s="77" customFormat="1" ht="116.25" customHeight="1" spans="1:25">
      <c r="A9" s="86">
        <v>3</v>
      </c>
      <c r="B9" s="88" t="s">
        <v>89</v>
      </c>
      <c r="C9" s="42" t="s">
        <v>90</v>
      </c>
      <c r="D9" s="19">
        <v>2618.53</v>
      </c>
      <c r="E9" s="89"/>
      <c r="F9" s="19">
        <v>2618.53</v>
      </c>
      <c r="G9" s="19">
        <v>1043.53</v>
      </c>
      <c r="H9" s="19">
        <v>1574.8</v>
      </c>
      <c r="I9" s="19"/>
      <c r="J9" s="19"/>
      <c r="K9" s="19">
        <f t="shared" si="2"/>
        <v>258.171</v>
      </c>
      <c r="L9" s="41" t="s">
        <v>91</v>
      </c>
      <c r="M9" s="42" t="s">
        <v>30</v>
      </c>
      <c r="N9" s="42" t="s">
        <v>30</v>
      </c>
      <c r="O9" s="42" t="s">
        <v>92</v>
      </c>
      <c r="P9" s="42" t="s">
        <v>93</v>
      </c>
      <c r="Q9" s="42"/>
      <c r="R9" s="42" t="s">
        <v>34</v>
      </c>
      <c r="S9" s="42" t="s">
        <v>88</v>
      </c>
      <c r="T9" s="42"/>
      <c r="U9" s="42"/>
      <c r="V9" s="121">
        <f t="shared" si="3"/>
        <v>5443.53</v>
      </c>
      <c r="W9" s="19"/>
      <c r="Y9" s="86">
        <v>6</v>
      </c>
    </row>
    <row r="10" s="77" customFormat="1" ht="108" customHeight="1" spans="1:25">
      <c r="A10" s="86">
        <v>4</v>
      </c>
      <c r="B10" s="90" t="s">
        <v>50</v>
      </c>
      <c r="C10" s="18" t="s">
        <v>51</v>
      </c>
      <c r="D10" s="24">
        <v>3550</v>
      </c>
      <c r="E10" s="21"/>
      <c r="F10" s="24">
        <v>3550</v>
      </c>
      <c r="G10" s="24">
        <v>3016</v>
      </c>
      <c r="H10" s="24">
        <v>534</v>
      </c>
      <c r="I10" s="24"/>
      <c r="J10" s="24"/>
      <c r="K10" s="19">
        <f t="shared" si="2"/>
        <v>1951</v>
      </c>
      <c r="L10" s="41" t="s">
        <v>52</v>
      </c>
      <c r="M10" s="18" t="s">
        <v>30</v>
      </c>
      <c r="N10" s="18" t="s">
        <v>30</v>
      </c>
      <c r="O10" s="18" t="s">
        <v>53</v>
      </c>
      <c r="P10" s="18" t="s">
        <v>54</v>
      </c>
      <c r="Q10" s="90"/>
      <c r="R10" s="22" t="s">
        <v>34</v>
      </c>
      <c r="S10" s="22" t="s">
        <v>49</v>
      </c>
      <c r="T10" s="22"/>
      <c r="U10" s="22"/>
      <c r="V10" s="121">
        <f t="shared" si="3"/>
        <v>8459.53</v>
      </c>
      <c r="W10" s="19"/>
      <c r="Y10" s="86">
        <v>32</v>
      </c>
    </row>
    <row r="11" s="77" customFormat="1" ht="108" customHeight="1" spans="1:25">
      <c r="A11" s="86">
        <v>5</v>
      </c>
      <c r="B11" s="90" t="s">
        <v>41</v>
      </c>
      <c r="C11" s="18" t="s">
        <v>42</v>
      </c>
      <c r="D11" s="24">
        <v>21</v>
      </c>
      <c r="E11" s="21"/>
      <c r="F11" s="24">
        <v>21</v>
      </c>
      <c r="G11" s="24">
        <v>21</v>
      </c>
      <c r="H11" s="24"/>
      <c r="I11" s="24"/>
      <c r="J11" s="24"/>
      <c r="K11" s="19">
        <f t="shared" si="2"/>
        <v>14.7</v>
      </c>
      <c r="L11" s="41" t="s">
        <v>43</v>
      </c>
      <c r="M11" s="18" t="s">
        <v>30</v>
      </c>
      <c r="N11" s="18" t="s">
        <v>30</v>
      </c>
      <c r="O11" s="18" t="s">
        <v>44</v>
      </c>
      <c r="P11" s="18" t="s">
        <v>45</v>
      </c>
      <c r="Q11" s="90" t="s">
        <v>109</v>
      </c>
      <c r="R11" s="22" t="s">
        <v>34</v>
      </c>
      <c r="S11" s="22" t="s">
        <v>40</v>
      </c>
      <c r="T11" s="22"/>
      <c r="U11" s="22"/>
      <c r="V11" s="121">
        <f t="shared" si="3"/>
        <v>8480.53</v>
      </c>
      <c r="W11" s="19"/>
      <c r="Y11" s="86">
        <v>10</v>
      </c>
    </row>
    <row r="12" s="77" customFormat="1" ht="108" customHeight="1" spans="1:25">
      <c r="A12" s="86">
        <v>6</v>
      </c>
      <c r="B12" s="90" t="s">
        <v>47</v>
      </c>
      <c r="C12" s="18" t="s">
        <v>42</v>
      </c>
      <c r="D12" s="24">
        <v>25</v>
      </c>
      <c r="E12" s="21"/>
      <c r="F12" s="24">
        <v>25</v>
      </c>
      <c r="G12" s="24">
        <v>25</v>
      </c>
      <c r="H12" s="24"/>
      <c r="I12" s="24"/>
      <c r="J12" s="24"/>
      <c r="K12" s="19">
        <f t="shared" si="2"/>
        <v>17.5</v>
      </c>
      <c r="L12" s="41" t="s">
        <v>48</v>
      </c>
      <c r="M12" s="18" t="s">
        <v>30</v>
      </c>
      <c r="N12" s="18" t="s">
        <v>30</v>
      </c>
      <c r="O12" s="18" t="s">
        <v>44</v>
      </c>
      <c r="P12" s="18" t="s">
        <v>45</v>
      </c>
      <c r="Q12" s="90" t="s">
        <v>109</v>
      </c>
      <c r="R12" s="22" t="s">
        <v>34</v>
      </c>
      <c r="S12" s="22" t="s">
        <v>40</v>
      </c>
      <c r="T12" s="22"/>
      <c r="U12" s="22"/>
      <c r="V12" s="121">
        <f t="shared" si="3"/>
        <v>8505.53</v>
      </c>
      <c r="W12" s="19"/>
      <c r="Y12" s="86">
        <v>11</v>
      </c>
    </row>
    <row r="13" s="77" customFormat="1" ht="102" customHeight="1" spans="1:25">
      <c r="A13" s="86">
        <v>7</v>
      </c>
      <c r="B13" s="88" t="s">
        <v>27</v>
      </c>
      <c r="C13" s="42" t="s">
        <v>28</v>
      </c>
      <c r="D13" s="42">
        <v>392</v>
      </c>
      <c r="E13" s="91"/>
      <c r="F13" s="42">
        <v>392</v>
      </c>
      <c r="G13" s="42">
        <v>392</v>
      </c>
      <c r="H13" s="42"/>
      <c r="I13" s="42"/>
      <c r="J13" s="42"/>
      <c r="K13" s="19">
        <f t="shared" si="2"/>
        <v>274.4</v>
      </c>
      <c r="L13" s="87" t="s">
        <v>29</v>
      </c>
      <c r="M13" s="86" t="s">
        <v>30</v>
      </c>
      <c r="N13" s="86" t="s">
        <v>30</v>
      </c>
      <c r="O13" s="87" t="s">
        <v>31</v>
      </c>
      <c r="P13" s="86" t="s">
        <v>32</v>
      </c>
      <c r="Q13" s="90" t="s">
        <v>109</v>
      </c>
      <c r="R13" s="86" t="s">
        <v>34</v>
      </c>
      <c r="S13" s="86" t="s">
        <v>26</v>
      </c>
      <c r="T13" s="86"/>
      <c r="U13" s="86"/>
      <c r="V13" s="121">
        <f t="shared" si="3"/>
        <v>8897.53</v>
      </c>
      <c r="W13" s="19"/>
      <c r="Y13" s="86">
        <v>2</v>
      </c>
    </row>
    <row r="14" s="76" customFormat="1" ht="24.75" customHeight="1" spans="1:25">
      <c r="A14" s="84"/>
      <c r="B14" s="84" t="s">
        <v>24</v>
      </c>
      <c r="C14" s="92">
        <f t="shared" ref="C14:K14" si="4">C15+C24</f>
        <v>11</v>
      </c>
      <c r="D14" s="92">
        <f t="shared" si="4"/>
        <v>65078</v>
      </c>
      <c r="E14" s="92">
        <f t="shared" si="4"/>
        <v>0</v>
      </c>
      <c r="F14" s="92">
        <f t="shared" si="4"/>
        <v>41903</v>
      </c>
      <c r="G14" s="92">
        <f t="shared" si="4"/>
        <v>5630</v>
      </c>
      <c r="H14" s="92">
        <f t="shared" si="4"/>
        <v>6433</v>
      </c>
      <c r="I14" s="92">
        <f t="shared" si="4"/>
        <v>0</v>
      </c>
      <c r="J14" s="92">
        <f t="shared" si="4"/>
        <v>29840</v>
      </c>
      <c r="K14" s="92">
        <f t="shared" si="4"/>
        <v>4319</v>
      </c>
      <c r="L14" s="92"/>
      <c r="M14" s="85"/>
      <c r="N14" s="92"/>
      <c r="O14" s="92"/>
      <c r="P14" s="92"/>
      <c r="Q14" s="92"/>
      <c r="R14" s="92"/>
      <c r="S14" s="92"/>
      <c r="T14" s="92"/>
      <c r="U14" s="92"/>
      <c r="V14" s="92"/>
      <c r="W14" s="92"/>
      <c r="Y14" s="84"/>
    </row>
    <row r="15" s="76" customFormat="1" ht="24.75" customHeight="1" spans="1:25">
      <c r="A15" s="93"/>
      <c r="B15" s="93" t="s">
        <v>110</v>
      </c>
      <c r="C15" s="94">
        <f>SUBTOTAL(3,C16:C23)</f>
        <v>8</v>
      </c>
      <c r="D15" s="94">
        <f t="shared" ref="D15:K15" si="5">SUBTOTAL(9,D16:D23)</f>
        <v>45673</v>
      </c>
      <c r="E15" s="94">
        <f t="shared" si="5"/>
        <v>0</v>
      </c>
      <c r="F15" s="94">
        <f t="shared" si="5"/>
        <v>30813</v>
      </c>
      <c r="G15" s="94">
        <f t="shared" si="5"/>
        <v>0</v>
      </c>
      <c r="H15" s="94">
        <f t="shared" si="5"/>
        <v>973</v>
      </c>
      <c r="I15" s="94">
        <f t="shared" si="5"/>
        <v>0</v>
      </c>
      <c r="J15" s="94">
        <f t="shared" si="5"/>
        <v>29840</v>
      </c>
      <c r="K15" s="94">
        <f t="shared" si="5"/>
        <v>0</v>
      </c>
      <c r="L15" s="119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4"/>
      <c r="Y15" s="134"/>
    </row>
    <row r="16" ht="53.25" customHeight="1" spans="1:23">
      <c r="A16" s="26">
        <v>8</v>
      </c>
      <c r="B16" s="95" t="s">
        <v>68</v>
      </c>
      <c r="C16" s="18" t="s">
        <v>51</v>
      </c>
      <c r="D16" s="19">
        <v>200</v>
      </c>
      <c r="E16" s="21"/>
      <c r="F16" s="19">
        <v>200</v>
      </c>
      <c r="G16" s="19"/>
      <c r="H16" s="19">
        <v>200</v>
      </c>
      <c r="I16" s="19"/>
      <c r="J16" s="19"/>
      <c r="K16" s="19"/>
      <c r="L16" s="39" t="s">
        <v>69</v>
      </c>
      <c r="M16" s="18" t="s">
        <v>30</v>
      </c>
      <c r="N16" s="18" t="s">
        <v>30</v>
      </c>
      <c r="O16" s="18"/>
      <c r="P16" s="18" t="s">
        <v>70</v>
      </c>
      <c r="Q16" s="42"/>
      <c r="R16" s="42" t="s">
        <v>71</v>
      </c>
      <c r="S16" s="42" t="s">
        <v>55</v>
      </c>
      <c r="T16" s="42"/>
      <c r="U16" s="42"/>
      <c r="V16" s="121">
        <f>V13+G16</f>
        <v>8897.53</v>
      </c>
      <c r="W16" s="19"/>
    </row>
    <row r="17" ht="86.25" customHeight="1" spans="1:23">
      <c r="A17" s="26">
        <v>9</v>
      </c>
      <c r="B17" s="95" t="s">
        <v>72</v>
      </c>
      <c r="C17" s="18" t="s">
        <v>51</v>
      </c>
      <c r="D17" s="19">
        <v>200</v>
      </c>
      <c r="E17" s="21"/>
      <c r="F17" s="19">
        <v>200</v>
      </c>
      <c r="G17" s="19"/>
      <c r="H17" s="19">
        <v>200</v>
      </c>
      <c r="I17" s="19"/>
      <c r="J17" s="19"/>
      <c r="K17" s="19"/>
      <c r="L17" s="39" t="s">
        <v>73</v>
      </c>
      <c r="M17" s="18" t="s">
        <v>30</v>
      </c>
      <c r="N17" s="18" t="s">
        <v>30</v>
      </c>
      <c r="O17" s="18"/>
      <c r="P17" s="18" t="s">
        <v>70</v>
      </c>
      <c r="Q17" s="42"/>
      <c r="R17" s="42" t="s">
        <v>71</v>
      </c>
      <c r="S17" s="42" t="s">
        <v>55</v>
      </c>
      <c r="T17" s="42"/>
      <c r="U17" s="42"/>
      <c r="V17" s="121">
        <f>V16+G17</f>
        <v>8897.53</v>
      </c>
      <c r="W17" s="19"/>
    </row>
    <row r="18" s="77" customFormat="1" ht="67.5" customHeight="1" spans="1:25">
      <c r="A18" s="26">
        <v>10</v>
      </c>
      <c r="B18" s="87" t="s">
        <v>74</v>
      </c>
      <c r="C18" s="18" t="s">
        <v>51</v>
      </c>
      <c r="D18" s="96">
        <v>199</v>
      </c>
      <c r="E18" s="21"/>
      <c r="F18" s="97">
        <v>199</v>
      </c>
      <c r="G18" s="97"/>
      <c r="H18" s="97">
        <v>199</v>
      </c>
      <c r="I18" s="97"/>
      <c r="J18" s="97"/>
      <c r="K18" s="19"/>
      <c r="L18" s="41" t="s">
        <v>75</v>
      </c>
      <c r="M18" s="18" t="s">
        <v>59</v>
      </c>
      <c r="N18" s="18" t="s">
        <v>30</v>
      </c>
      <c r="O18" s="18"/>
      <c r="P18" s="18" t="s">
        <v>70</v>
      </c>
      <c r="Q18" s="42"/>
      <c r="R18" s="42" t="s">
        <v>71</v>
      </c>
      <c r="S18" s="42" t="s">
        <v>55</v>
      </c>
      <c r="T18" s="42"/>
      <c r="U18" s="42"/>
      <c r="V18" s="121">
        <f>V17+G18</f>
        <v>8897.53</v>
      </c>
      <c r="W18" s="19"/>
      <c r="Y18" s="86"/>
    </row>
    <row r="19" s="77" customFormat="1" ht="67.5" customHeight="1" spans="1:25">
      <c r="A19" s="26">
        <v>11</v>
      </c>
      <c r="B19" s="87" t="s">
        <v>76</v>
      </c>
      <c r="C19" s="18" t="s">
        <v>51</v>
      </c>
      <c r="D19" s="96">
        <v>190</v>
      </c>
      <c r="E19" s="21"/>
      <c r="F19" s="96">
        <v>190</v>
      </c>
      <c r="G19" s="97"/>
      <c r="H19" s="96">
        <v>190</v>
      </c>
      <c r="I19" s="97"/>
      <c r="J19" s="97"/>
      <c r="K19" s="19"/>
      <c r="L19" s="41" t="s">
        <v>77</v>
      </c>
      <c r="M19" s="18" t="s">
        <v>59</v>
      </c>
      <c r="N19" s="18" t="s">
        <v>30</v>
      </c>
      <c r="O19" s="18"/>
      <c r="P19" s="18" t="s">
        <v>70</v>
      </c>
      <c r="Q19" s="42"/>
      <c r="R19" s="42" t="s">
        <v>71</v>
      </c>
      <c r="S19" s="42" t="s">
        <v>55</v>
      </c>
      <c r="T19" s="42"/>
      <c r="U19" s="42"/>
      <c r="V19" s="121">
        <f>V18+G19</f>
        <v>8897.53</v>
      </c>
      <c r="W19" s="19"/>
      <c r="Y19" s="86"/>
    </row>
    <row r="20" s="77" customFormat="1" ht="67.5" customHeight="1" spans="1:25">
      <c r="A20" s="26">
        <v>12</v>
      </c>
      <c r="B20" s="87" t="s">
        <v>78</v>
      </c>
      <c r="C20" s="18" t="s">
        <v>51</v>
      </c>
      <c r="D20" s="96">
        <v>184</v>
      </c>
      <c r="E20" s="21"/>
      <c r="F20" s="97">
        <v>184</v>
      </c>
      <c r="G20" s="97"/>
      <c r="H20" s="97">
        <v>184</v>
      </c>
      <c r="I20" s="97"/>
      <c r="J20" s="97"/>
      <c r="K20" s="19"/>
      <c r="L20" s="41" t="s">
        <v>79</v>
      </c>
      <c r="M20" s="18" t="s">
        <v>59</v>
      </c>
      <c r="N20" s="18" t="s">
        <v>30</v>
      </c>
      <c r="O20" s="18"/>
      <c r="P20" s="18" t="s">
        <v>70</v>
      </c>
      <c r="Q20" s="42"/>
      <c r="R20" s="42" t="s">
        <v>71</v>
      </c>
      <c r="S20" s="42" t="s">
        <v>55</v>
      </c>
      <c r="T20" s="42"/>
      <c r="U20" s="42"/>
      <c r="V20" s="121">
        <f>V19+G20</f>
        <v>8897.53</v>
      </c>
      <c r="W20" s="19"/>
      <c r="Y20" s="86"/>
    </row>
    <row r="21" s="78" customFormat="1" ht="65.25" customHeight="1" spans="1:25">
      <c r="A21" s="26">
        <v>13</v>
      </c>
      <c r="B21" s="22" t="s">
        <v>80</v>
      </c>
      <c r="C21" s="18" t="s">
        <v>81</v>
      </c>
      <c r="D21" s="96">
        <v>16200</v>
      </c>
      <c r="E21" s="21"/>
      <c r="F21" s="96">
        <v>11340</v>
      </c>
      <c r="G21" s="98"/>
      <c r="H21" s="97"/>
      <c r="I21" s="97"/>
      <c r="J21" s="96">
        <v>11340</v>
      </c>
      <c r="K21" s="19"/>
      <c r="L21" s="41" t="s">
        <v>82</v>
      </c>
      <c r="M21" s="18" t="s">
        <v>59</v>
      </c>
      <c r="N21" s="18" t="s">
        <v>60</v>
      </c>
      <c r="O21" s="18"/>
      <c r="P21" s="18" t="s">
        <v>83</v>
      </c>
      <c r="Q21" s="42"/>
      <c r="R21" s="42" t="s">
        <v>71</v>
      </c>
      <c r="S21" s="42" t="s">
        <v>55</v>
      </c>
      <c r="T21" s="42"/>
      <c r="U21" s="42"/>
      <c r="V21" s="121">
        <f>V20+G21</f>
        <v>8897.53</v>
      </c>
      <c r="W21" s="19"/>
      <c r="Y21" s="86">
        <v>14</v>
      </c>
    </row>
    <row r="22" s="78" customFormat="1" ht="93" customHeight="1" spans="1:25">
      <c r="A22" s="26">
        <v>14</v>
      </c>
      <c r="B22" s="87" t="s">
        <v>84</v>
      </c>
      <c r="C22" s="18" t="s">
        <v>81</v>
      </c>
      <c r="D22" s="96">
        <v>13500</v>
      </c>
      <c r="E22" s="21"/>
      <c r="F22" s="97">
        <v>8500</v>
      </c>
      <c r="G22" s="97"/>
      <c r="H22" s="97"/>
      <c r="I22" s="97"/>
      <c r="J22" s="97">
        <v>8500</v>
      </c>
      <c r="K22" s="19"/>
      <c r="L22" s="120" t="s">
        <v>85</v>
      </c>
      <c r="M22" s="18" t="s">
        <v>59</v>
      </c>
      <c r="N22" s="18" t="s">
        <v>60</v>
      </c>
      <c r="O22" s="18"/>
      <c r="P22" s="18" t="s">
        <v>83</v>
      </c>
      <c r="Q22" s="42"/>
      <c r="R22" s="42" t="s">
        <v>71</v>
      </c>
      <c r="S22" s="42" t="s">
        <v>55</v>
      </c>
      <c r="T22" s="42"/>
      <c r="U22" s="42"/>
      <c r="V22" s="121">
        <f>V36+G22</f>
        <v>8897.53</v>
      </c>
      <c r="W22" s="19"/>
      <c r="Y22" s="86">
        <v>17</v>
      </c>
    </row>
    <row r="23" s="78" customFormat="1" ht="83.25" customHeight="1" spans="1:25">
      <c r="A23" s="26">
        <v>15</v>
      </c>
      <c r="B23" s="87" t="s">
        <v>86</v>
      </c>
      <c r="C23" s="18" t="s">
        <v>81</v>
      </c>
      <c r="D23" s="96">
        <v>15000</v>
      </c>
      <c r="E23" s="21"/>
      <c r="F23" s="97">
        <v>10000</v>
      </c>
      <c r="G23" s="97"/>
      <c r="H23" s="97"/>
      <c r="I23" s="97"/>
      <c r="J23" s="97">
        <v>10000</v>
      </c>
      <c r="K23" s="19"/>
      <c r="L23" s="41" t="s">
        <v>87</v>
      </c>
      <c r="M23" s="18" t="s">
        <v>59</v>
      </c>
      <c r="N23" s="18" t="s">
        <v>60</v>
      </c>
      <c r="O23" s="18"/>
      <c r="P23" s="18" t="s">
        <v>83</v>
      </c>
      <c r="Q23" s="42"/>
      <c r="R23" s="42" t="s">
        <v>71</v>
      </c>
      <c r="S23" s="42" t="s">
        <v>55</v>
      </c>
      <c r="T23" s="42"/>
      <c r="U23" s="42"/>
      <c r="V23" s="121">
        <f>V22+G23</f>
        <v>8897.53</v>
      </c>
      <c r="W23" s="19"/>
      <c r="Y23" s="86">
        <v>18</v>
      </c>
    </row>
    <row r="24" s="76" customFormat="1" ht="24.75" customHeight="1" spans="1:25">
      <c r="A24" s="93"/>
      <c r="B24" s="93" t="s">
        <v>111</v>
      </c>
      <c r="C24" s="94">
        <f>SUBTOTAL(3,C25:C27)</f>
        <v>3</v>
      </c>
      <c r="D24" s="94">
        <f>SUBTOTAL(9,D25:D27)</f>
        <v>19405</v>
      </c>
      <c r="E24" s="94">
        <f t="shared" ref="E24:K24" si="6">SUBTOTAL(9,E25:E27)</f>
        <v>0</v>
      </c>
      <c r="F24" s="94">
        <f t="shared" si="6"/>
        <v>11090</v>
      </c>
      <c r="G24" s="94">
        <f t="shared" si="6"/>
        <v>5630</v>
      </c>
      <c r="H24" s="94">
        <f t="shared" si="6"/>
        <v>5460</v>
      </c>
      <c r="I24" s="94">
        <f t="shared" si="6"/>
        <v>0</v>
      </c>
      <c r="J24" s="94">
        <f t="shared" si="6"/>
        <v>0</v>
      </c>
      <c r="K24" s="94">
        <f t="shared" si="6"/>
        <v>4319</v>
      </c>
      <c r="L24" s="119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4"/>
      <c r="Y24" s="134"/>
    </row>
    <row r="25" s="77" customFormat="1" ht="73.5" customHeight="1" spans="1:25">
      <c r="A25" s="86">
        <v>16</v>
      </c>
      <c r="B25" s="88" t="s">
        <v>94</v>
      </c>
      <c r="C25" s="42" t="s">
        <v>51</v>
      </c>
      <c r="D25" s="19">
        <v>2390</v>
      </c>
      <c r="E25" s="89"/>
      <c r="F25" s="19">
        <v>2390</v>
      </c>
      <c r="G25" s="19">
        <v>2390</v>
      </c>
      <c r="H25" s="19"/>
      <c r="I25" s="19"/>
      <c r="J25" s="19"/>
      <c r="K25" s="19">
        <f>F25*0.7-J25-I25-H25</f>
        <v>1673</v>
      </c>
      <c r="L25" s="41" t="s">
        <v>95</v>
      </c>
      <c r="M25" s="42" t="s">
        <v>30</v>
      </c>
      <c r="N25" s="42" t="s">
        <v>30</v>
      </c>
      <c r="O25" s="42"/>
      <c r="P25" s="42" t="s">
        <v>96</v>
      </c>
      <c r="Q25" s="42" t="s">
        <v>112</v>
      </c>
      <c r="R25" s="42" t="s">
        <v>71</v>
      </c>
      <c r="S25" s="42" t="s">
        <v>88</v>
      </c>
      <c r="T25" s="42"/>
      <c r="U25" s="42"/>
      <c r="V25" s="121">
        <f>V23+G25</f>
        <v>11287.53</v>
      </c>
      <c r="W25" s="19"/>
      <c r="Y25" s="135" t="s">
        <v>98</v>
      </c>
    </row>
    <row r="26" s="78" customFormat="1" ht="72.75" customHeight="1" spans="1:25">
      <c r="A26" s="86">
        <v>17</v>
      </c>
      <c r="B26" s="88" t="s">
        <v>100</v>
      </c>
      <c r="C26" s="42" t="s">
        <v>101</v>
      </c>
      <c r="D26" s="19">
        <v>900</v>
      </c>
      <c r="E26" s="19"/>
      <c r="F26" s="19">
        <v>900</v>
      </c>
      <c r="G26" s="19">
        <v>900</v>
      </c>
      <c r="H26" s="19"/>
      <c r="I26" s="19"/>
      <c r="J26" s="19"/>
      <c r="K26" s="19">
        <f>F26*0.7-J26-I26-H26</f>
        <v>630</v>
      </c>
      <c r="L26" s="86" t="s">
        <v>102</v>
      </c>
      <c r="M26" s="86" t="s">
        <v>30</v>
      </c>
      <c r="N26" s="86" t="s">
        <v>30</v>
      </c>
      <c r="O26" s="86"/>
      <c r="P26" s="86" t="s">
        <v>103</v>
      </c>
      <c r="Q26" s="86" t="s">
        <v>104</v>
      </c>
      <c r="R26" s="86" t="s">
        <v>71</v>
      </c>
      <c r="S26" s="86" t="s">
        <v>99</v>
      </c>
      <c r="T26" s="86"/>
      <c r="U26" s="86"/>
      <c r="V26" s="89">
        <f>V56+G26</f>
        <v>29201.53</v>
      </c>
      <c r="W26" s="19"/>
      <c r="Y26" s="86">
        <v>1</v>
      </c>
    </row>
    <row r="27" s="78" customFormat="1" ht="72.75" customHeight="1" spans="1:25">
      <c r="A27" s="86">
        <v>18</v>
      </c>
      <c r="B27" s="88" t="s">
        <v>35</v>
      </c>
      <c r="C27" s="42" t="s">
        <v>36</v>
      </c>
      <c r="D27" s="42">
        <v>16115</v>
      </c>
      <c r="E27" s="91"/>
      <c r="F27" s="42">
        <v>7800</v>
      </c>
      <c r="G27" s="42">
        <v>2340</v>
      </c>
      <c r="H27" s="42">
        <v>5460</v>
      </c>
      <c r="I27" s="42"/>
      <c r="J27" s="42"/>
      <c r="K27" s="121">
        <v>2016</v>
      </c>
      <c r="L27" s="88" t="s">
        <v>37</v>
      </c>
      <c r="M27" s="86" t="s">
        <v>38</v>
      </c>
      <c r="N27" s="86" t="s">
        <v>39</v>
      </c>
      <c r="O27" s="87"/>
      <c r="P27" s="86" t="s">
        <v>32</v>
      </c>
      <c r="Q27" s="86"/>
      <c r="R27" s="86" t="s">
        <v>71</v>
      </c>
      <c r="S27" s="86" t="s">
        <v>26</v>
      </c>
      <c r="T27" s="86"/>
      <c r="U27" s="86"/>
      <c r="V27" s="89"/>
      <c r="W27" s="19"/>
      <c r="Y27" s="86"/>
    </row>
    <row r="28" s="78" customFormat="1" ht="72.75" customHeight="1" spans="1:25">
      <c r="A28" s="99"/>
      <c r="B28" s="100"/>
      <c r="C28" s="101"/>
      <c r="D28" s="101"/>
      <c r="E28" s="102"/>
      <c r="F28" s="101"/>
      <c r="G28" s="101"/>
      <c r="H28" s="101"/>
      <c r="I28" s="101"/>
      <c r="J28" s="101"/>
      <c r="K28" s="122"/>
      <c r="L28" s="100"/>
      <c r="M28" s="99"/>
      <c r="N28" s="99"/>
      <c r="O28" s="123"/>
      <c r="P28" s="99"/>
      <c r="Q28" s="99"/>
      <c r="R28" s="99"/>
      <c r="S28" s="99"/>
      <c r="T28" s="99"/>
      <c r="U28" s="99"/>
      <c r="V28" s="104"/>
      <c r="W28" s="103"/>
      <c r="Y28" s="99"/>
    </row>
    <row r="29" s="78" customFormat="1" ht="50.25" customHeight="1" spans="1:25">
      <c r="A29" s="99"/>
      <c r="B29" s="100"/>
      <c r="C29" s="101"/>
      <c r="D29" s="101"/>
      <c r="E29" s="102"/>
      <c r="F29" s="101"/>
      <c r="G29" s="101"/>
      <c r="H29" s="101"/>
      <c r="I29" s="101"/>
      <c r="J29" s="101"/>
      <c r="K29" s="122"/>
      <c r="L29" s="100"/>
      <c r="M29" s="99"/>
      <c r="N29" s="99"/>
      <c r="O29" s="123"/>
      <c r="P29" s="99"/>
      <c r="Q29" s="99"/>
      <c r="R29" s="99"/>
      <c r="S29" s="99"/>
      <c r="T29" s="99"/>
      <c r="U29" s="99"/>
      <c r="V29" s="104"/>
      <c r="W29" s="103"/>
      <c r="Y29" s="99"/>
    </row>
    <row r="30" s="78" customFormat="1" ht="72.75" customHeight="1" spans="1:25">
      <c r="A30" s="99"/>
      <c r="B30" s="100"/>
      <c r="C30" s="101"/>
      <c r="D30" s="101"/>
      <c r="E30" s="102"/>
      <c r="F30" s="101"/>
      <c r="G30" s="101"/>
      <c r="H30" s="101"/>
      <c r="I30" s="101"/>
      <c r="J30" s="101"/>
      <c r="K30" s="122"/>
      <c r="L30" s="100"/>
      <c r="M30" s="99"/>
      <c r="N30" s="99"/>
      <c r="O30" s="123"/>
      <c r="P30" s="99"/>
      <c r="Q30" s="99"/>
      <c r="R30" s="99"/>
      <c r="S30" s="99"/>
      <c r="T30" s="99"/>
      <c r="U30" s="99"/>
      <c r="V30" s="104"/>
      <c r="W30" s="103"/>
      <c r="Y30" s="99"/>
    </row>
    <row r="31" s="78" customFormat="1" ht="72.75" customHeight="1" spans="1:25">
      <c r="A31" s="99"/>
      <c r="B31" s="100"/>
      <c r="C31" s="101"/>
      <c r="D31" s="101"/>
      <c r="E31" s="102"/>
      <c r="F31" s="101"/>
      <c r="G31" s="101"/>
      <c r="H31" s="101"/>
      <c r="I31" s="101"/>
      <c r="J31" s="101"/>
      <c r="K31" s="122"/>
      <c r="L31" s="100"/>
      <c r="M31" s="99"/>
      <c r="N31" s="99"/>
      <c r="O31" s="123"/>
      <c r="P31" s="99"/>
      <c r="Q31" s="99"/>
      <c r="R31" s="99"/>
      <c r="S31" s="99"/>
      <c r="T31" s="99"/>
      <c r="U31" s="99"/>
      <c r="V31" s="104"/>
      <c r="W31" s="103"/>
      <c r="Y31" s="99"/>
    </row>
    <row r="32" s="79" customFormat="1" ht="36" customHeight="1" spans="1:25">
      <c r="A32" s="99"/>
      <c r="B32" s="100"/>
      <c r="C32" s="101"/>
      <c r="D32" s="103"/>
      <c r="E32" s="104"/>
      <c r="F32" s="103"/>
      <c r="G32" s="103"/>
      <c r="H32" s="103"/>
      <c r="I32" s="103"/>
      <c r="J32" s="103"/>
      <c r="K32" s="103"/>
      <c r="L32" s="124"/>
      <c r="M32" s="101"/>
      <c r="N32" s="101"/>
      <c r="O32" s="101"/>
      <c r="P32" s="101"/>
      <c r="Q32" s="101"/>
      <c r="R32" s="101"/>
      <c r="S32" s="101"/>
      <c r="T32" s="101"/>
      <c r="U32" s="101"/>
      <c r="V32" s="122"/>
      <c r="W32" s="103"/>
      <c r="Y32" s="99"/>
    </row>
    <row r="33" s="76" customFormat="1" ht="24.75" customHeight="1" spans="1:25">
      <c r="A33" s="105"/>
      <c r="B33" s="105" t="s">
        <v>113</v>
      </c>
      <c r="C33" s="106">
        <f t="shared" ref="C33:J33" si="7">C34+C38+C52</f>
        <v>21</v>
      </c>
      <c r="D33" s="106">
        <f t="shared" si="7"/>
        <v>53014.8</v>
      </c>
      <c r="E33" s="106">
        <f t="shared" si="7"/>
        <v>0</v>
      </c>
      <c r="F33" s="106">
        <f t="shared" si="7"/>
        <v>25570</v>
      </c>
      <c r="G33" s="106">
        <f t="shared" si="7"/>
        <v>17070</v>
      </c>
      <c r="H33" s="106">
        <f t="shared" si="7"/>
        <v>0</v>
      </c>
      <c r="I33" s="106">
        <f t="shared" si="7"/>
        <v>0</v>
      </c>
      <c r="J33" s="106">
        <f t="shared" si="7"/>
        <v>8500</v>
      </c>
      <c r="K33" s="106"/>
      <c r="L33" s="106"/>
      <c r="M33" s="125"/>
      <c r="N33" s="106"/>
      <c r="O33" s="106"/>
      <c r="P33" s="106"/>
      <c r="Q33" s="106"/>
      <c r="R33" s="106"/>
      <c r="S33" s="106"/>
      <c r="T33" s="106"/>
      <c r="U33" s="106"/>
      <c r="V33" s="106"/>
      <c r="W33" s="106" t="e">
        <f>W34+W38+W52</f>
        <v>#VALUE!</v>
      </c>
      <c r="Y33" s="105"/>
    </row>
    <row r="34" s="76" customFormat="1" ht="24.75" customHeight="1" spans="1:25">
      <c r="A34" s="93"/>
      <c r="B34" s="93" t="s">
        <v>114</v>
      </c>
      <c r="C34" s="94">
        <f>SUBTOTAL(3,C35:C37)</f>
        <v>3</v>
      </c>
      <c r="D34" s="94">
        <f>SUBTOTAL(9,D35:D37)</f>
        <v>44700</v>
      </c>
      <c r="E34" s="94">
        <f t="shared" ref="E34:J34" si="8">SUBTOTAL(9,E35:E37)</f>
        <v>0</v>
      </c>
      <c r="F34" s="94">
        <f t="shared" si="8"/>
        <v>21500</v>
      </c>
      <c r="G34" s="94">
        <f t="shared" si="8"/>
        <v>13000</v>
      </c>
      <c r="H34" s="94">
        <f t="shared" si="8"/>
        <v>0</v>
      </c>
      <c r="I34" s="94">
        <f t="shared" si="8"/>
        <v>0</v>
      </c>
      <c r="J34" s="94">
        <f t="shared" si="8"/>
        <v>8500</v>
      </c>
      <c r="K34" s="94"/>
      <c r="L34" s="119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4" t="e">
        <f t="shared" ref="W34" si="9">SUBTOTAL(9,W35)</f>
        <v>#VALUE!</v>
      </c>
      <c r="Y34" s="134"/>
    </row>
    <row r="35" s="77" customFormat="1" ht="104.25" customHeight="1" spans="1:25">
      <c r="A35" s="86">
        <v>19</v>
      </c>
      <c r="B35" s="90" t="s">
        <v>115</v>
      </c>
      <c r="C35" s="18" t="s">
        <v>81</v>
      </c>
      <c r="D35" s="19">
        <v>27000</v>
      </c>
      <c r="E35" s="21"/>
      <c r="F35" s="19">
        <v>12000</v>
      </c>
      <c r="G35" s="19">
        <v>12000</v>
      </c>
      <c r="H35" s="19"/>
      <c r="I35" s="19"/>
      <c r="J35" s="19"/>
      <c r="K35" s="19"/>
      <c r="L35" s="39" t="s">
        <v>116</v>
      </c>
      <c r="M35" s="18" t="s">
        <v>59</v>
      </c>
      <c r="N35" s="18" t="s">
        <v>60</v>
      </c>
      <c r="O35" s="18"/>
      <c r="P35" s="18" t="s">
        <v>83</v>
      </c>
      <c r="Q35" s="59" t="s">
        <v>117</v>
      </c>
      <c r="R35" s="42" t="s">
        <v>71</v>
      </c>
      <c r="S35" s="42" t="s">
        <v>55</v>
      </c>
      <c r="T35" s="42"/>
      <c r="U35" s="42"/>
      <c r="V35" s="89">
        <f>V25+G35</f>
        <v>23287.53</v>
      </c>
      <c r="W35" s="19" t="e">
        <f>P35*0.7-R35-S35-V35</f>
        <v>#VALUE!</v>
      </c>
      <c r="Y35" s="136">
        <v>15</v>
      </c>
    </row>
    <row r="36" s="77" customFormat="1" ht="104.25" customHeight="1" spans="1:25">
      <c r="A36" s="86">
        <v>20</v>
      </c>
      <c r="B36" s="90" t="s">
        <v>118</v>
      </c>
      <c r="C36" s="18" t="s">
        <v>81</v>
      </c>
      <c r="D36" s="19">
        <v>13500</v>
      </c>
      <c r="E36" s="21"/>
      <c r="F36" s="19">
        <v>8500</v>
      </c>
      <c r="G36" s="19"/>
      <c r="H36" s="19"/>
      <c r="I36" s="19"/>
      <c r="J36" s="19">
        <v>8500</v>
      </c>
      <c r="K36" s="19"/>
      <c r="L36" s="39" t="s">
        <v>119</v>
      </c>
      <c r="M36" s="18" t="s">
        <v>59</v>
      </c>
      <c r="N36" s="18" t="s">
        <v>60</v>
      </c>
      <c r="O36" s="18"/>
      <c r="P36" s="18" t="s">
        <v>83</v>
      </c>
      <c r="Q36" s="129"/>
      <c r="R36" s="42" t="s">
        <v>71</v>
      </c>
      <c r="S36" s="42" t="s">
        <v>55</v>
      </c>
      <c r="T36" s="42"/>
      <c r="U36" s="42"/>
      <c r="V36" s="89">
        <f>V21+G36</f>
        <v>8897.53</v>
      </c>
      <c r="W36" s="19"/>
      <c r="Y36" s="136">
        <v>16</v>
      </c>
    </row>
    <row r="37" s="77" customFormat="1" ht="104.25" customHeight="1" spans="1:25">
      <c r="A37" s="86">
        <v>21</v>
      </c>
      <c r="B37" s="90" t="s">
        <v>120</v>
      </c>
      <c r="C37" s="18" t="s">
        <v>81</v>
      </c>
      <c r="D37" s="19">
        <v>4200</v>
      </c>
      <c r="E37" s="21"/>
      <c r="F37" s="19">
        <v>1000</v>
      </c>
      <c r="G37" s="19">
        <v>1000</v>
      </c>
      <c r="H37" s="19"/>
      <c r="I37" s="19"/>
      <c r="J37" s="19"/>
      <c r="K37" s="19"/>
      <c r="L37" s="39" t="s">
        <v>121</v>
      </c>
      <c r="M37" s="18" t="s">
        <v>30</v>
      </c>
      <c r="N37" s="18" t="s">
        <v>60</v>
      </c>
      <c r="O37" s="18"/>
      <c r="P37" s="18" t="s">
        <v>122</v>
      </c>
      <c r="Q37" s="42" t="s">
        <v>123</v>
      </c>
      <c r="R37" s="42" t="s">
        <v>71</v>
      </c>
      <c r="S37" s="42" t="s">
        <v>124</v>
      </c>
      <c r="T37" s="42"/>
      <c r="U37" s="42"/>
      <c r="V37" s="89">
        <f>V35+G37</f>
        <v>24287.53</v>
      </c>
      <c r="W37" s="19" t="e">
        <f>P37*0.7-R37-S37-V37</f>
        <v>#VALUE!</v>
      </c>
      <c r="Y37" s="136">
        <v>8</v>
      </c>
    </row>
    <row r="38" s="76" customFormat="1" ht="35.25" customHeight="1" spans="1:25">
      <c r="A38" s="93"/>
      <c r="B38" s="93" t="s">
        <v>125</v>
      </c>
      <c r="C38" s="94">
        <f>SUBTOTAL(3,C39:C51)</f>
        <v>13</v>
      </c>
      <c r="D38" s="94">
        <f>SUBTOTAL(9,D39:D51)</f>
        <v>7979.8</v>
      </c>
      <c r="E38" s="94">
        <f t="shared" ref="E38:J38" si="10">SUBTOTAL(9,E39:E51)</f>
        <v>0</v>
      </c>
      <c r="F38" s="94">
        <f t="shared" si="10"/>
        <v>3735</v>
      </c>
      <c r="G38" s="94">
        <f t="shared" si="10"/>
        <v>3735</v>
      </c>
      <c r="H38" s="94">
        <f t="shared" si="10"/>
        <v>0</v>
      </c>
      <c r="I38" s="94">
        <f t="shared" si="10"/>
        <v>0</v>
      </c>
      <c r="J38" s="94">
        <f t="shared" si="10"/>
        <v>0</v>
      </c>
      <c r="K38" s="94"/>
      <c r="L38" s="119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4" t="e">
        <f>SUBTOTAL(9,W37:W51)</f>
        <v>#VALUE!</v>
      </c>
      <c r="Y38" s="134"/>
    </row>
    <row r="39" s="77" customFormat="1" ht="69" customHeight="1" spans="1:26">
      <c r="A39" s="86">
        <v>22</v>
      </c>
      <c r="B39" s="90" t="s">
        <v>126</v>
      </c>
      <c r="C39" s="18" t="s">
        <v>127</v>
      </c>
      <c r="D39" s="19">
        <v>4780</v>
      </c>
      <c r="E39" s="19"/>
      <c r="F39" s="19">
        <v>1506</v>
      </c>
      <c r="G39" s="19">
        <v>1506</v>
      </c>
      <c r="H39" s="19"/>
      <c r="I39" s="19"/>
      <c r="J39" s="19"/>
      <c r="K39" s="19"/>
      <c r="L39" s="39" t="s">
        <v>128</v>
      </c>
      <c r="M39" s="18" t="s">
        <v>30</v>
      </c>
      <c r="N39" s="18" t="s">
        <v>30</v>
      </c>
      <c r="O39" s="18"/>
      <c r="P39" s="18" t="s">
        <v>129</v>
      </c>
      <c r="Q39" s="63" t="s">
        <v>130</v>
      </c>
      <c r="R39" s="42" t="s">
        <v>71</v>
      </c>
      <c r="S39" s="42" t="s">
        <v>131</v>
      </c>
      <c r="T39" s="42"/>
      <c r="U39" s="42"/>
      <c r="V39" s="89">
        <f>V37+G39</f>
        <v>25793.53</v>
      </c>
      <c r="W39" s="19" t="e">
        <f>P39*0.7-R39-S39-V39</f>
        <v>#VALUE!</v>
      </c>
      <c r="Y39" s="86">
        <v>30</v>
      </c>
      <c r="Z39" s="77" t="s">
        <v>132</v>
      </c>
    </row>
    <row r="40" s="77" customFormat="1" ht="69" customHeight="1" spans="1:25">
      <c r="A40" s="86">
        <v>23</v>
      </c>
      <c r="B40" s="90" t="s">
        <v>133</v>
      </c>
      <c r="C40" s="18" t="s">
        <v>127</v>
      </c>
      <c r="D40" s="107">
        <v>1418.3</v>
      </c>
      <c r="E40" s="19"/>
      <c r="F40" s="19">
        <v>447</v>
      </c>
      <c r="G40" s="19">
        <v>447</v>
      </c>
      <c r="H40" s="19"/>
      <c r="I40" s="19"/>
      <c r="J40" s="19"/>
      <c r="K40" s="19"/>
      <c r="L40" s="39" t="s">
        <v>134</v>
      </c>
      <c r="M40" s="18" t="s">
        <v>30</v>
      </c>
      <c r="N40" s="18" t="s">
        <v>30</v>
      </c>
      <c r="O40" s="18"/>
      <c r="P40" s="18" t="s">
        <v>129</v>
      </c>
      <c r="Q40" s="130"/>
      <c r="R40" s="42" t="s">
        <v>71</v>
      </c>
      <c r="S40" s="42" t="s">
        <v>131</v>
      </c>
      <c r="T40" s="42"/>
      <c r="U40" s="42"/>
      <c r="V40" s="89">
        <f t="shared" ref="V40:V51" si="11">V39+G40</f>
        <v>26240.53</v>
      </c>
      <c r="W40" s="19" t="e">
        <f>P40*0.7-R40-S40-V40</f>
        <v>#VALUE!</v>
      </c>
      <c r="Y40" s="86">
        <v>31</v>
      </c>
    </row>
    <row r="41" s="78" customFormat="1" ht="120" customHeight="1" spans="1:25">
      <c r="A41" s="86">
        <v>24</v>
      </c>
      <c r="B41" s="108" t="s">
        <v>135</v>
      </c>
      <c r="C41" s="86" t="s">
        <v>136</v>
      </c>
      <c r="D41" s="91">
        <v>20</v>
      </c>
      <c r="E41" s="91"/>
      <c r="F41" s="91">
        <v>20</v>
      </c>
      <c r="G41" s="91">
        <v>20</v>
      </c>
      <c r="H41" s="91"/>
      <c r="I41" s="91"/>
      <c r="J41" s="91"/>
      <c r="K41" s="91"/>
      <c r="L41" s="108" t="s">
        <v>137</v>
      </c>
      <c r="M41" s="86" t="s">
        <v>30</v>
      </c>
      <c r="N41" s="86" t="s">
        <v>30</v>
      </c>
      <c r="O41" s="86"/>
      <c r="P41" s="86" t="s">
        <v>138</v>
      </c>
      <c r="Q41" s="86" t="s">
        <v>139</v>
      </c>
      <c r="R41" s="86" t="s">
        <v>71</v>
      </c>
      <c r="S41" s="86" t="s">
        <v>140</v>
      </c>
      <c r="T41" s="86"/>
      <c r="U41" s="86"/>
      <c r="V41" s="89">
        <f t="shared" si="11"/>
        <v>26260.53</v>
      </c>
      <c r="W41" s="19" t="e">
        <f t="shared" ref="W41:W51" si="12">P41*0.7-R41-S41-V41</f>
        <v>#VALUE!</v>
      </c>
      <c r="Y41" s="86">
        <v>3</v>
      </c>
    </row>
    <row r="42" s="78" customFormat="1" ht="68.25" customHeight="1" spans="1:25">
      <c r="A42" s="86">
        <v>25</v>
      </c>
      <c r="B42" s="108" t="s">
        <v>141</v>
      </c>
      <c r="C42" s="86" t="s">
        <v>136</v>
      </c>
      <c r="D42" s="91">
        <v>20</v>
      </c>
      <c r="E42" s="91"/>
      <c r="F42" s="91">
        <v>20</v>
      </c>
      <c r="G42" s="91">
        <v>20</v>
      </c>
      <c r="H42" s="91"/>
      <c r="I42" s="91"/>
      <c r="J42" s="91"/>
      <c r="K42" s="91"/>
      <c r="L42" s="108" t="s">
        <v>142</v>
      </c>
      <c r="M42" s="86" t="s">
        <v>30</v>
      </c>
      <c r="N42" s="86" t="s">
        <v>30</v>
      </c>
      <c r="O42" s="86"/>
      <c r="P42" s="86" t="s">
        <v>138</v>
      </c>
      <c r="Q42" s="86"/>
      <c r="R42" s="86" t="s">
        <v>71</v>
      </c>
      <c r="S42" s="86" t="s">
        <v>140</v>
      </c>
      <c r="T42" s="86"/>
      <c r="U42" s="86"/>
      <c r="V42" s="89">
        <f t="shared" si="11"/>
        <v>26280.53</v>
      </c>
      <c r="W42" s="19" t="e">
        <f t="shared" si="12"/>
        <v>#VALUE!</v>
      </c>
      <c r="Y42" s="86">
        <v>4</v>
      </c>
    </row>
    <row r="43" s="78" customFormat="1" ht="98.25" customHeight="1" spans="1:25">
      <c r="A43" s="86">
        <v>26</v>
      </c>
      <c r="B43" s="108" t="s">
        <v>143</v>
      </c>
      <c r="C43" s="86" t="s">
        <v>136</v>
      </c>
      <c r="D43" s="91">
        <v>20</v>
      </c>
      <c r="E43" s="91"/>
      <c r="F43" s="91">
        <v>20</v>
      </c>
      <c r="G43" s="91">
        <v>20</v>
      </c>
      <c r="H43" s="91"/>
      <c r="I43" s="91"/>
      <c r="J43" s="91"/>
      <c r="K43" s="91"/>
      <c r="L43" s="108" t="s">
        <v>144</v>
      </c>
      <c r="M43" s="86" t="s">
        <v>30</v>
      </c>
      <c r="N43" s="86" t="s">
        <v>30</v>
      </c>
      <c r="O43" s="86"/>
      <c r="P43" s="86" t="s">
        <v>138</v>
      </c>
      <c r="Q43" s="86"/>
      <c r="R43" s="86" t="s">
        <v>71</v>
      </c>
      <c r="S43" s="86" t="s">
        <v>140</v>
      </c>
      <c r="T43" s="86"/>
      <c r="U43" s="86"/>
      <c r="V43" s="89">
        <f t="shared" si="11"/>
        <v>26300.53</v>
      </c>
      <c r="W43" s="19" t="e">
        <f t="shared" si="12"/>
        <v>#VALUE!</v>
      </c>
      <c r="Y43" s="86">
        <v>5</v>
      </c>
    </row>
    <row r="44" s="78" customFormat="1" ht="89.25" customHeight="1" spans="1:25">
      <c r="A44" s="86">
        <v>27</v>
      </c>
      <c r="B44" s="88" t="s">
        <v>145</v>
      </c>
      <c r="C44" s="42" t="s">
        <v>146</v>
      </c>
      <c r="D44" s="19">
        <v>154</v>
      </c>
      <c r="E44" s="89"/>
      <c r="F44" s="19">
        <v>154</v>
      </c>
      <c r="G44" s="19">
        <v>154</v>
      </c>
      <c r="H44" s="19"/>
      <c r="I44" s="19"/>
      <c r="J44" s="19"/>
      <c r="K44" s="19"/>
      <c r="L44" s="41" t="s">
        <v>147</v>
      </c>
      <c r="M44" s="42" t="s">
        <v>30</v>
      </c>
      <c r="N44" s="42" t="s">
        <v>30</v>
      </c>
      <c r="O44" s="42"/>
      <c r="P44" s="42" t="s">
        <v>148</v>
      </c>
      <c r="Q44" s="42" t="s">
        <v>149</v>
      </c>
      <c r="R44" s="42" t="s">
        <v>71</v>
      </c>
      <c r="S44" s="42" t="s">
        <v>150</v>
      </c>
      <c r="T44" s="42"/>
      <c r="U44" s="42"/>
      <c r="V44" s="89">
        <f t="shared" si="11"/>
        <v>26454.53</v>
      </c>
      <c r="W44" s="19" t="e">
        <f t="shared" si="12"/>
        <v>#VALUE!</v>
      </c>
      <c r="Y44" s="86">
        <v>9</v>
      </c>
    </row>
    <row r="45" s="78" customFormat="1" ht="76.5" customHeight="1" spans="1:25">
      <c r="A45" s="86">
        <v>28</v>
      </c>
      <c r="B45" s="88" t="s">
        <v>151</v>
      </c>
      <c r="C45" s="42" t="s">
        <v>51</v>
      </c>
      <c r="D45" s="19">
        <v>1000</v>
      </c>
      <c r="E45" s="89"/>
      <c r="F45" s="19">
        <v>1000</v>
      </c>
      <c r="G45" s="19">
        <v>1000</v>
      </c>
      <c r="H45" s="19"/>
      <c r="I45" s="19"/>
      <c r="J45" s="19"/>
      <c r="K45" s="19"/>
      <c r="L45" s="41" t="s">
        <v>152</v>
      </c>
      <c r="M45" s="42" t="s">
        <v>30</v>
      </c>
      <c r="N45" s="42" t="s">
        <v>30</v>
      </c>
      <c r="O45" s="42"/>
      <c r="P45" s="42" t="s">
        <v>93</v>
      </c>
      <c r="Q45" s="86" t="s">
        <v>153</v>
      </c>
      <c r="R45" s="42" t="s">
        <v>71</v>
      </c>
      <c r="S45" s="42" t="s">
        <v>88</v>
      </c>
      <c r="T45" s="42"/>
      <c r="U45" s="42"/>
      <c r="V45" s="89">
        <f t="shared" si="11"/>
        <v>27454.53</v>
      </c>
      <c r="W45" s="19" t="e">
        <f t="shared" si="12"/>
        <v>#VALUE!</v>
      </c>
      <c r="Y45" s="86">
        <v>7</v>
      </c>
    </row>
    <row r="46" s="78" customFormat="1" ht="82.5" customHeight="1" spans="1:25">
      <c r="A46" s="86">
        <v>29</v>
      </c>
      <c r="B46" s="22" t="s">
        <v>154</v>
      </c>
      <c r="C46" s="18" t="s">
        <v>51</v>
      </c>
      <c r="D46" s="19">
        <v>80</v>
      </c>
      <c r="E46" s="21"/>
      <c r="F46" s="19">
        <v>80</v>
      </c>
      <c r="G46" s="19">
        <v>80</v>
      </c>
      <c r="H46" s="19"/>
      <c r="I46" s="19"/>
      <c r="J46" s="19"/>
      <c r="K46" s="19"/>
      <c r="L46" s="39" t="s">
        <v>155</v>
      </c>
      <c r="M46" s="18" t="s">
        <v>30</v>
      </c>
      <c r="N46" s="18" t="s">
        <v>30</v>
      </c>
      <c r="O46" s="18"/>
      <c r="P46" s="18" t="s">
        <v>70</v>
      </c>
      <c r="Q46" s="42" t="s">
        <v>156</v>
      </c>
      <c r="R46" s="42" t="s">
        <v>71</v>
      </c>
      <c r="S46" s="42" t="s">
        <v>55</v>
      </c>
      <c r="T46" s="42"/>
      <c r="U46" s="42"/>
      <c r="V46" s="89">
        <f t="shared" si="11"/>
        <v>27534.53</v>
      </c>
      <c r="W46" s="19" t="e">
        <f t="shared" si="12"/>
        <v>#VALUE!</v>
      </c>
      <c r="Y46" s="86">
        <v>22</v>
      </c>
    </row>
    <row r="47" s="78" customFormat="1" ht="43.5" customHeight="1" spans="1:25">
      <c r="A47" s="86">
        <v>30</v>
      </c>
      <c r="B47" s="22" t="s">
        <v>157</v>
      </c>
      <c r="C47" s="18" t="s">
        <v>51</v>
      </c>
      <c r="D47" s="19">
        <v>120</v>
      </c>
      <c r="E47" s="21"/>
      <c r="F47" s="19">
        <v>120</v>
      </c>
      <c r="G47" s="19">
        <v>120</v>
      </c>
      <c r="H47" s="19"/>
      <c r="I47" s="19"/>
      <c r="J47" s="19"/>
      <c r="K47" s="19"/>
      <c r="L47" s="39" t="s">
        <v>158</v>
      </c>
      <c r="M47" s="18" t="s">
        <v>30</v>
      </c>
      <c r="N47" s="18" t="s">
        <v>30</v>
      </c>
      <c r="O47" s="18"/>
      <c r="P47" s="18" t="s">
        <v>70</v>
      </c>
      <c r="Q47" s="42" t="s">
        <v>159</v>
      </c>
      <c r="R47" s="42" t="s">
        <v>71</v>
      </c>
      <c r="S47" s="42" t="s">
        <v>55</v>
      </c>
      <c r="T47" s="42"/>
      <c r="U47" s="42"/>
      <c r="V47" s="89">
        <f t="shared" si="11"/>
        <v>27654.53</v>
      </c>
      <c r="W47" s="19" t="e">
        <f t="shared" si="12"/>
        <v>#VALUE!</v>
      </c>
      <c r="Y47" s="86">
        <v>20</v>
      </c>
    </row>
    <row r="48" s="78" customFormat="1" ht="72.75" customHeight="1" spans="1:25">
      <c r="A48" s="86">
        <v>31</v>
      </c>
      <c r="B48" s="109" t="s">
        <v>160</v>
      </c>
      <c r="C48" s="28" t="s">
        <v>51</v>
      </c>
      <c r="D48" s="24">
        <v>120</v>
      </c>
      <c r="E48" s="110"/>
      <c r="F48" s="24">
        <v>120</v>
      </c>
      <c r="G48" s="24">
        <v>120</v>
      </c>
      <c r="H48" s="24"/>
      <c r="I48" s="24"/>
      <c r="J48" s="24"/>
      <c r="K48" s="24"/>
      <c r="L48" s="126" t="s">
        <v>161</v>
      </c>
      <c r="M48" s="28" t="s">
        <v>30</v>
      </c>
      <c r="N48" s="28" t="s">
        <v>30</v>
      </c>
      <c r="O48" s="28"/>
      <c r="P48" s="28" t="s">
        <v>70</v>
      </c>
      <c r="Q48" s="42"/>
      <c r="R48" s="42" t="s">
        <v>71</v>
      </c>
      <c r="S48" s="42" t="s">
        <v>55</v>
      </c>
      <c r="T48" s="42"/>
      <c r="U48" s="42"/>
      <c r="V48" s="89">
        <f t="shared" si="11"/>
        <v>27774.53</v>
      </c>
      <c r="W48" s="19" t="e">
        <f t="shared" si="12"/>
        <v>#VALUE!</v>
      </c>
      <c r="Y48" s="86">
        <v>23</v>
      </c>
    </row>
    <row r="49" s="78" customFormat="1" ht="61.5" customHeight="1" spans="1:25">
      <c r="A49" s="86">
        <v>32</v>
      </c>
      <c r="B49" s="109" t="s">
        <v>162</v>
      </c>
      <c r="C49" s="28" t="s">
        <v>51</v>
      </c>
      <c r="D49" s="24">
        <v>110</v>
      </c>
      <c r="E49" s="110"/>
      <c r="F49" s="24">
        <v>110</v>
      </c>
      <c r="G49" s="24">
        <v>110</v>
      </c>
      <c r="H49" s="24"/>
      <c r="I49" s="24"/>
      <c r="J49" s="24"/>
      <c r="K49" s="24"/>
      <c r="L49" s="126" t="s">
        <v>163</v>
      </c>
      <c r="M49" s="28" t="s">
        <v>30</v>
      </c>
      <c r="N49" s="28" t="s">
        <v>30</v>
      </c>
      <c r="O49" s="28"/>
      <c r="P49" s="28" t="s">
        <v>70</v>
      </c>
      <c r="Q49" s="42"/>
      <c r="R49" s="42" t="s">
        <v>71</v>
      </c>
      <c r="S49" s="42" t="s">
        <v>55</v>
      </c>
      <c r="T49" s="42"/>
      <c r="U49" s="42"/>
      <c r="V49" s="89">
        <f t="shared" si="11"/>
        <v>27884.53</v>
      </c>
      <c r="W49" s="19" t="e">
        <f t="shared" si="12"/>
        <v>#VALUE!</v>
      </c>
      <c r="Y49" s="86">
        <v>24</v>
      </c>
    </row>
    <row r="50" s="78" customFormat="1" ht="48" customHeight="1" spans="1:25">
      <c r="A50" s="86">
        <v>33</v>
      </c>
      <c r="B50" s="22" t="s">
        <v>164</v>
      </c>
      <c r="C50" s="18" t="s">
        <v>51</v>
      </c>
      <c r="D50" s="19">
        <v>89</v>
      </c>
      <c r="E50" s="21"/>
      <c r="F50" s="19">
        <v>89</v>
      </c>
      <c r="G50" s="19">
        <v>89</v>
      </c>
      <c r="H50" s="19"/>
      <c r="I50" s="19"/>
      <c r="J50" s="19"/>
      <c r="K50" s="19"/>
      <c r="L50" s="39" t="s">
        <v>165</v>
      </c>
      <c r="M50" s="18" t="s">
        <v>30</v>
      </c>
      <c r="N50" s="18" t="s">
        <v>30</v>
      </c>
      <c r="O50" s="18"/>
      <c r="P50" s="18" t="s">
        <v>70</v>
      </c>
      <c r="Q50" s="42"/>
      <c r="R50" s="42" t="s">
        <v>71</v>
      </c>
      <c r="S50" s="42" t="s">
        <v>55</v>
      </c>
      <c r="T50" s="42"/>
      <c r="U50" s="42"/>
      <c r="V50" s="89">
        <f t="shared" si="11"/>
        <v>27973.53</v>
      </c>
      <c r="W50" s="19" t="e">
        <f t="shared" si="12"/>
        <v>#VALUE!</v>
      </c>
      <c r="Y50" s="86">
        <v>25</v>
      </c>
    </row>
    <row r="51" s="78" customFormat="1" ht="51" customHeight="1" spans="1:25">
      <c r="A51" s="86">
        <v>34</v>
      </c>
      <c r="B51" s="109" t="s">
        <v>166</v>
      </c>
      <c r="C51" s="28" t="s">
        <v>51</v>
      </c>
      <c r="D51" s="24">
        <v>48.5</v>
      </c>
      <c r="E51" s="110"/>
      <c r="F51" s="24">
        <v>49</v>
      </c>
      <c r="G51" s="24">
        <v>49</v>
      </c>
      <c r="H51" s="24"/>
      <c r="I51" s="24"/>
      <c r="J51" s="24"/>
      <c r="K51" s="24"/>
      <c r="L51" s="126" t="s">
        <v>167</v>
      </c>
      <c r="M51" s="28" t="s">
        <v>30</v>
      </c>
      <c r="N51" s="28" t="s">
        <v>30</v>
      </c>
      <c r="O51" s="28"/>
      <c r="P51" s="28" t="s">
        <v>70</v>
      </c>
      <c r="Q51" s="42"/>
      <c r="R51" s="42" t="s">
        <v>71</v>
      </c>
      <c r="S51" s="42" t="s">
        <v>55</v>
      </c>
      <c r="T51" s="42"/>
      <c r="U51" s="42"/>
      <c r="V51" s="89">
        <f t="shared" si="11"/>
        <v>28022.53</v>
      </c>
      <c r="W51" s="19" t="e">
        <f t="shared" si="12"/>
        <v>#VALUE!</v>
      </c>
      <c r="Y51" s="86">
        <v>28</v>
      </c>
    </row>
    <row r="52" s="76" customFormat="1" ht="24.75" customHeight="1" spans="1:25">
      <c r="A52" s="93"/>
      <c r="B52" s="93" t="s">
        <v>168</v>
      </c>
      <c r="C52" s="94">
        <f>SUBTOTAL(3,C53:C57)</f>
        <v>5</v>
      </c>
      <c r="D52" s="94">
        <f t="shared" ref="D52:J52" si="13">SUBTOTAL(9,D53:D57)</f>
        <v>335</v>
      </c>
      <c r="E52" s="94">
        <f t="shared" si="13"/>
        <v>0</v>
      </c>
      <c r="F52" s="94">
        <f t="shared" si="13"/>
        <v>335</v>
      </c>
      <c r="G52" s="94">
        <f t="shared" si="13"/>
        <v>335</v>
      </c>
      <c r="H52" s="94">
        <f t="shared" si="13"/>
        <v>0</v>
      </c>
      <c r="I52" s="94">
        <f t="shared" si="13"/>
        <v>0</v>
      </c>
      <c r="J52" s="94">
        <f t="shared" si="13"/>
        <v>0</v>
      </c>
      <c r="K52" s="94"/>
      <c r="L52" s="119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4" t="e">
        <f t="shared" ref="W52" si="14">SUBTOTAL(9,W53:W57)</f>
        <v>#VALUE!</v>
      </c>
      <c r="Y52" s="134"/>
    </row>
    <row r="53" s="78" customFormat="1" ht="51" customHeight="1" spans="1:25">
      <c r="A53" s="86">
        <v>34</v>
      </c>
      <c r="B53" s="22" t="s">
        <v>169</v>
      </c>
      <c r="C53" s="18" t="s">
        <v>51</v>
      </c>
      <c r="D53" s="19">
        <v>50</v>
      </c>
      <c r="E53" s="21"/>
      <c r="F53" s="19">
        <v>50</v>
      </c>
      <c r="G53" s="19">
        <v>50</v>
      </c>
      <c r="H53" s="19"/>
      <c r="I53" s="19"/>
      <c r="J53" s="19"/>
      <c r="K53" s="19"/>
      <c r="L53" s="39" t="s">
        <v>170</v>
      </c>
      <c r="M53" s="18" t="s">
        <v>30</v>
      </c>
      <c r="N53" s="18" t="s">
        <v>30</v>
      </c>
      <c r="O53" s="18"/>
      <c r="P53" s="18" t="s">
        <v>70</v>
      </c>
      <c r="Q53" s="59" t="s">
        <v>171</v>
      </c>
      <c r="R53" s="42" t="s">
        <v>71</v>
      </c>
      <c r="S53" s="42" t="s">
        <v>55</v>
      </c>
      <c r="T53" s="42"/>
      <c r="U53" s="42"/>
      <c r="V53" s="89">
        <f>V51+G53</f>
        <v>28072.53</v>
      </c>
      <c r="W53" s="19" t="e">
        <f t="shared" ref="W53:W57" si="15">P53*0.7-R53-S53-V53</f>
        <v>#VALUE!</v>
      </c>
      <c r="Y53" s="86">
        <v>26</v>
      </c>
    </row>
    <row r="54" s="78" customFormat="1" ht="51" customHeight="1" spans="1:25">
      <c r="A54" s="86">
        <v>35</v>
      </c>
      <c r="B54" s="22" t="s">
        <v>172</v>
      </c>
      <c r="C54" s="18" t="s">
        <v>51</v>
      </c>
      <c r="D54" s="19">
        <v>30</v>
      </c>
      <c r="E54" s="21"/>
      <c r="F54" s="19">
        <v>30</v>
      </c>
      <c r="G54" s="19">
        <v>30</v>
      </c>
      <c r="H54" s="19"/>
      <c r="I54" s="19"/>
      <c r="J54" s="19"/>
      <c r="K54" s="19"/>
      <c r="L54" s="39" t="s">
        <v>173</v>
      </c>
      <c r="M54" s="18" t="s">
        <v>30</v>
      </c>
      <c r="N54" s="18" t="s">
        <v>30</v>
      </c>
      <c r="O54" s="18"/>
      <c r="P54" s="18" t="s">
        <v>70</v>
      </c>
      <c r="Q54" s="131"/>
      <c r="R54" s="42" t="s">
        <v>71</v>
      </c>
      <c r="S54" s="42" t="s">
        <v>55</v>
      </c>
      <c r="T54" s="42"/>
      <c r="U54" s="42"/>
      <c r="V54" s="89">
        <f>V53+G54</f>
        <v>28102.53</v>
      </c>
      <c r="W54" s="19" t="e">
        <f t="shared" si="15"/>
        <v>#VALUE!</v>
      </c>
      <c r="Y54" s="86">
        <v>27</v>
      </c>
    </row>
    <row r="55" s="77" customFormat="1" ht="43.5" customHeight="1" spans="1:25">
      <c r="A55" s="86">
        <v>36</v>
      </c>
      <c r="B55" s="22" t="s">
        <v>174</v>
      </c>
      <c r="C55" s="18" t="s">
        <v>51</v>
      </c>
      <c r="D55" s="19">
        <v>50</v>
      </c>
      <c r="E55" s="21"/>
      <c r="F55" s="19">
        <v>50</v>
      </c>
      <c r="G55" s="19">
        <v>50</v>
      </c>
      <c r="H55" s="19"/>
      <c r="I55" s="19"/>
      <c r="J55" s="19"/>
      <c r="K55" s="19"/>
      <c r="L55" s="39" t="s">
        <v>175</v>
      </c>
      <c r="M55" s="18" t="s">
        <v>30</v>
      </c>
      <c r="N55" s="18" t="s">
        <v>30</v>
      </c>
      <c r="O55" s="18"/>
      <c r="P55" s="18" t="s">
        <v>70</v>
      </c>
      <c r="Q55" s="131"/>
      <c r="R55" s="42" t="s">
        <v>71</v>
      </c>
      <c r="S55" s="42" t="s">
        <v>55</v>
      </c>
      <c r="T55" s="42"/>
      <c r="U55" s="42"/>
      <c r="V55" s="89">
        <f>V54+G55</f>
        <v>28152.53</v>
      </c>
      <c r="W55" s="19" t="e">
        <f t="shared" si="15"/>
        <v>#VALUE!</v>
      </c>
      <c r="Y55" s="137">
        <v>29</v>
      </c>
    </row>
    <row r="56" s="77" customFormat="1" ht="43.5" customHeight="1" spans="1:25">
      <c r="A56" s="86">
        <v>37</v>
      </c>
      <c r="B56" s="22" t="s">
        <v>176</v>
      </c>
      <c r="C56" s="18" t="s">
        <v>51</v>
      </c>
      <c r="D56" s="19">
        <v>149</v>
      </c>
      <c r="E56" s="21"/>
      <c r="F56" s="19">
        <v>149</v>
      </c>
      <c r="G56" s="19">
        <v>149</v>
      </c>
      <c r="H56" s="19"/>
      <c r="I56" s="19"/>
      <c r="J56" s="19"/>
      <c r="K56" s="19"/>
      <c r="L56" s="39" t="s">
        <v>177</v>
      </c>
      <c r="M56" s="18" t="s">
        <v>30</v>
      </c>
      <c r="N56" s="18" t="s">
        <v>30</v>
      </c>
      <c r="O56" s="18"/>
      <c r="P56" s="18" t="s">
        <v>148</v>
      </c>
      <c r="Q56" s="129"/>
      <c r="R56" s="42" t="s">
        <v>71</v>
      </c>
      <c r="S56" s="42" t="s">
        <v>150</v>
      </c>
      <c r="T56" s="42"/>
      <c r="U56" s="42"/>
      <c r="V56" s="89">
        <f>V55+G56</f>
        <v>28301.53</v>
      </c>
      <c r="W56" s="19" t="e">
        <f t="shared" si="15"/>
        <v>#VALUE!</v>
      </c>
      <c r="Y56" s="137"/>
    </row>
    <row r="57" s="77" customFormat="1" ht="91.5" customHeight="1" spans="1:25">
      <c r="A57" s="86">
        <v>38</v>
      </c>
      <c r="B57" s="22" t="s">
        <v>178</v>
      </c>
      <c r="C57" s="18" t="s">
        <v>179</v>
      </c>
      <c r="D57" s="19">
        <v>56</v>
      </c>
      <c r="E57" s="21"/>
      <c r="F57" s="19">
        <v>56</v>
      </c>
      <c r="G57" s="19">
        <v>56</v>
      </c>
      <c r="H57" s="19"/>
      <c r="I57" s="19"/>
      <c r="J57" s="19"/>
      <c r="K57" s="19"/>
      <c r="L57" s="39" t="s">
        <v>180</v>
      </c>
      <c r="M57" s="18" t="s">
        <v>30</v>
      </c>
      <c r="N57" s="18" t="s">
        <v>30</v>
      </c>
      <c r="O57" s="18"/>
      <c r="P57" s="18"/>
      <c r="Q57" s="42" t="s">
        <v>181</v>
      </c>
      <c r="R57" s="42" t="s">
        <v>71</v>
      </c>
      <c r="S57" s="42" t="s">
        <v>182</v>
      </c>
      <c r="T57" s="42"/>
      <c r="U57" s="42"/>
      <c r="V57" s="89">
        <f>V56+G57</f>
        <v>28357.53</v>
      </c>
      <c r="W57" s="19" t="e">
        <f t="shared" si="15"/>
        <v>#VALUE!</v>
      </c>
      <c r="Y57" s="137"/>
    </row>
    <row r="58" s="77" customFormat="1" ht="43.5" customHeight="1" spans="1:25">
      <c r="A58" s="99"/>
      <c r="B58" s="111"/>
      <c r="C58" s="112"/>
      <c r="D58" s="103"/>
      <c r="E58" s="113"/>
      <c r="F58" s="103"/>
      <c r="G58" s="103"/>
      <c r="H58" s="103"/>
      <c r="I58" s="103"/>
      <c r="J58" s="103"/>
      <c r="K58" s="103"/>
      <c r="L58" s="127"/>
      <c r="M58" s="112"/>
      <c r="N58" s="112"/>
      <c r="O58" s="112"/>
      <c r="P58" s="112"/>
      <c r="Q58" s="101"/>
      <c r="R58" s="101"/>
      <c r="S58" s="101"/>
      <c r="T58" s="101"/>
      <c r="U58" s="101"/>
      <c r="V58" s="122"/>
      <c r="W58" s="103"/>
      <c r="Y58" s="138"/>
    </row>
    <row r="59" s="76" customFormat="1" ht="24.75" hidden="1" customHeight="1" spans="1: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 s="53"/>
      <c r="S59" s="53"/>
      <c r="T59" s="53"/>
      <c r="U59" s="53"/>
      <c r="V59" s="53"/>
      <c r="W59"/>
      <c r="Y59"/>
    </row>
    <row r="60" s="76" customFormat="1" ht="24.75" hidden="1" customHeight="1" spans="1:25">
      <c r="A60"/>
      <c r="B60"/>
      <c r="C60"/>
      <c r="D60" s="114">
        <f t="shared" ref="D60:J60" si="16">SUM(D6:D59)</f>
        <v>474787.46</v>
      </c>
      <c r="E60" s="114">
        <f t="shared" si="16"/>
        <v>56800</v>
      </c>
      <c r="F60" s="114">
        <f t="shared" si="16"/>
        <v>252932.06</v>
      </c>
      <c r="G60" s="114">
        <f t="shared" si="16"/>
        <v>85895.06</v>
      </c>
      <c r="H60" s="114">
        <f t="shared" si="16"/>
        <v>27516.6</v>
      </c>
      <c r="I60" s="114">
        <f t="shared" si="16"/>
        <v>0</v>
      </c>
      <c r="J60" s="114">
        <f t="shared" si="16"/>
        <v>139520</v>
      </c>
      <c r="K60" s="114"/>
      <c r="L60"/>
      <c r="M60"/>
      <c r="N60"/>
      <c r="O60"/>
      <c r="P60"/>
      <c r="Q60"/>
      <c r="R60" s="53" t="s">
        <v>183</v>
      </c>
      <c r="S60" s="53"/>
      <c r="T60" s="53"/>
      <c r="U60" s="53"/>
      <c r="V60" s="53"/>
      <c r="W60" s="114"/>
      <c r="Y60"/>
    </row>
    <row r="61" ht="24.75" hidden="1" customHeight="1" spans="4:23">
      <c r="D61" s="115">
        <f t="shared" ref="D61:J61" si="17">D60/4-D5</f>
        <v>-6635.66500000001</v>
      </c>
      <c r="E61" s="115">
        <f t="shared" si="17"/>
        <v>-14200</v>
      </c>
      <c r="F61" s="115">
        <f t="shared" si="17"/>
        <v>-3926.515</v>
      </c>
      <c r="G61" s="115">
        <f t="shared" si="17"/>
        <v>6946.235</v>
      </c>
      <c r="H61" s="115">
        <f t="shared" si="17"/>
        <v>-3662.65</v>
      </c>
      <c r="I61" s="115">
        <f t="shared" si="17"/>
        <v>0</v>
      </c>
      <c r="J61" s="115">
        <f t="shared" si="17"/>
        <v>-7210</v>
      </c>
      <c r="K61" s="115"/>
      <c r="W61" s="115"/>
    </row>
    <row r="62" hidden="1" customHeight="1" spans="4:23">
      <c r="D62" s="114"/>
      <c r="E62" s="114"/>
      <c r="F62" s="114"/>
      <c r="G62" s="114"/>
      <c r="H62" s="114"/>
      <c r="I62" s="114"/>
      <c r="J62" s="114"/>
      <c r="K62" s="114"/>
      <c r="W62" s="114"/>
    </row>
    <row r="63" hidden="1" customHeight="1"/>
    <row r="64" hidden="1" customHeight="1"/>
    <row r="65" hidden="1" customHeight="1"/>
    <row r="68" s="77" customFormat="1" ht="78" customHeight="1" spans="1:25">
      <c r="A68" s="137"/>
      <c r="B68" s="90" t="s">
        <v>120</v>
      </c>
      <c r="C68" s="18" t="s">
        <v>184</v>
      </c>
      <c r="D68" s="19">
        <v>950</v>
      </c>
      <c r="E68" s="21"/>
      <c r="F68" s="19">
        <v>500</v>
      </c>
      <c r="G68" s="19">
        <v>500</v>
      </c>
      <c r="H68" s="19"/>
      <c r="I68" s="19"/>
      <c r="J68" s="19"/>
      <c r="K68" s="19"/>
      <c r="L68" s="39" t="s">
        <v>185</v>
      </c>
      <c r="M68" s="18" t="s">
        <v>30</v>
      </c>
      <c r="N68" s="18" t="s">
        <v>60</v>
      </c>
      <c r="O68" s="18"/>
      <c r="P68" s="18" t="s">
        <v>186</v>
      </c>
      <c r="Q68" s="140" t="s">
        <v>187</v>
      </c>
      <c r="R68" s="42" t="s">
        <v>71</v>
      </c>
      <c r="S68" s="42" t="s">
        <v>124</v>
      </c>
      <c r="T68" s="42"/>
      <c r="U68" s="42"/>
      <c r="V68" s="42"/>
      <c r="W68" s="19"/>
      <c r="Y68" s="141"/>
    </row>
    <row r="69" s="77" customFormat="1" ht="78" customHeight="1" spans="1:25">
      <c r="A69" s="137"/>
      <c r="B69" s="90" t="s">
        <v>120</v>
      </c>
      <c r="C69" s="18" t="s">
        <v>184</v>
      </c>
      <c r="D69" s="19">
        <v>1900</v>
      </c>
      <c r="E69" s="21"/>
      <c r="F69" s="19">
        <v>800</v>
      </c>
      <c r="G69" s="19">
        <v>800</v>
      </c>
      <c r="H69" s="19"/>
      <c r="I69" s="19"/>
      <c r="J69" s="19"/>
      <c r="K69" s="19"/>
      <c r="L69" s="39" t="s">
        <v>188</v>
      </c>
      <c r="M69" s="18" t="s">
        <v>30</v>
      </c>
      <c r="N69" s="18" t="s">
        <v>60</v>
      </c>
      <c r="O69" s="18"/>
      <c r="P69" s="18" t="s">
        <v>186</v>
      </c>
      <c r="Q69" s="140" t="s">
        <v>187</v>
      </c>
      <c r="R69" s="42" t="s">
        <v>71</v>
      </c>
      <c r="S69" s="42" t="s">
        <v>124</v>
      </c>
      <c r="T69" s="42"/>
      <c r="U69" s="42"/>
      <c r="V69" s="42"/>
      <c r="W69" s="19"/>
      <c r="Y69" s="141"/>
    </row>
    <row r="70" s="77" customFormat="1" ht="78" customHeight="1" spans="1:25">
      <c r="A70" s="137"/>
      <c r="B70" s="90" t="s">
        <v>120</v>
      </c>
      <c r="C70" s="18" t="s">
        <v>189</v>
      </c>
      <c r="D70" s="19">
        <v>4200</v>
      </c>
      <c r="E70" s="21"/>
      <c r="F70" s="19">
        <v>1000</v>
      </c>
      <c r="G70" s="19">
        <v>1000</v>
      </c>
      <c r="H70" s="19"/>
      <c r="I70" s="19"/>
      <c r="J70" s="19"/>
      <c r="K70" s="19"/>
      <c r="L70" s="39" t="s">
        <v>190</v>
      </c>
      <c r="M70" s="18" t="s">
        <v>30</v>
      </c>
      <c r="N70" s="18" t="s">
        <v>60</v>
      </c>
      <c r="O70" s="18"/>
      <c r="P70" s="18" t="s">
        <v>186</v>
      </c>
      <c r="Q70" s="140" t="s">
        <v>187</v>
      </c>
      <c r="R70" s="42" t="s">
        <v>71</v>
      </c>
      <c r="S70" s="42" t="s">
        <v>124</v>
      </c>
      <c r="T70" s="42"/>
      <c r="U70" s="42"/>
      <c r="V70" s="42"/>
      <c r="W70" s="19"/>
      <c r="Y70" s="141"/>
    </row>
    <row r="71" s="77" customFormat="1" ht="78" customHeight="1" spans="1:25">
      <c r="A71" s="137"/>
      <c r="B71" s="90" t="s">
        <v>120</v>
      </c>
      <c r="C71" s="18" t="s">
        <v>191</v>
      </c>
      <c r="D71" s="19">
        <v>5876.62</v>
      </c>
      <c r="E71" s="21"/>
      <c r="F71" s="19">
        <v>1400</v>
      </c>
      <c r="G71" s="19">
        <v>1400</v>
      </c>
      <c r="H71" s="19"/>
      <c r="I71" s="19"/>
      <c r="J71" s="19"/>
      <c r="K71" s="19"/>
      <c r="L71" s="39" t="s">
        <v>192</v>
      </c>
      <c r="M71" s="18" t="s">
        <v>30</v>
      </c>
      <c r="N71" s="18" t="s">
        <v>60</v>
      </c>
      <c r="O71" s="18"/>
      <c r="P71" s="18" t="s">
        <v>186</v>
      </c>
      <c r="Q71" s="140" t="s">
        <v>187</v>
      </c>
      <c r="R71" s="42" t="s">
        <v>71</v>
      </c>
      <c r="S71" s="42" t="s">
        <v>124</v>
      </c>
      <c r="T71" s="42"/>
      <c r="U71" s="42"/>
      <c r="V71" s="42"/>
      <c r="W71" s="19"/>
      <c r="Y71" s="141"/>
    </row>
    <row r="72" s="77" customFormat="1" ht="78" customHeight="1" spans="1:25">
      <c r="A72" s="137"/>
      <c r="B72" s="90" t="s">
        <v>120</v>
      </c>
      <c r="C72" s="18" t="s">
        <v>193</v>
      </c>
      <c r="D72" s="19">
        <v>8365.6</v>
      </c>
      <c r="E72" s="21"/>
      <c r="F72" s="19">
        <v>2000</v>
      </c>
      <c r="G72" s="19">
        <v>2000</v>
      </c>
      <c r="H72" s="19"/>
      <c r="I72" s="19"/>
      <c r="J72" s="19"/>
      <c r="K72" s="19"/>
      <c r="L72" s="39" t="s">
        <v>194</v>
      </c>
      <c r="M72" s="18" t="s">
        <v>30</v>
      </c>
      <c r="N72" s="18" t="s">
        <v>60</v>
      </c>
      <c r="O72" s="18"/>
      <c r="P72" s="18" t="s">
        <v>186</v>
      </c>
      <c r="Q72" s="140" t="s">
        <v>187</v>
      </c>
      <c r="R72" s="42" t="s">
        <v>71</v>
      </c>
      <c r="S72" s="42" t="s">
        <v>124</v>
      </c>
      <c r="T72" s="42"/>
      <c r="U72" s="42"/>
      <c r="V72" s="42"/>
      <c r="W72" s="19"/>
      <c r="Y72" s="141"/>
    </row>
    <row r="73" spans="3:23"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W73" s="114"/>
    </row>
    <row r="76" spans="3:23">
      <c r="C76" s="114"/>
      <c r="D76" s="139"/>
      <c r="E76" s="114"/>
      <c r="F76" s="114"/>
      <c r="G76" s="114"/>
      <c r="H76" s="114"/>
      <c r="I76" s="114"/>
      <c r="J76" s="114"/>
      <c r="K76" s="114"/>
      <c r="W76" s="114"/>
    </row>
    <row r="77" spans="3:23"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W77" s="114"/>
    </row>
    <row r="80" spans="3:23">
      <c r="C80" s="114"/>
      <c r="D80" s="139"/>
      <c r="E80" s="114"/>
      <c r="F80" s="114"/>
      <c r="G80" s="114"/>
      <c r="H80" s="114"/>
      <c r="I80" s="114"/>
      <c r="J80" s="114"/>
      <c r="K80" s="114"/>
      <c r="W80" s="114"/>
    </row>
    <row r="81" spans="3:23"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W81" s="114"/>
    </row>
    <row r="82" spans="3:23">
      <c r="C82" s="114"/>
      <c r="D82" s="114"/>
      <c r="E82" s="114"/>
      <c r="F82" s="114"/>
      <c r="G82" s="114"/>
      <c r="H82" s="114"/>
      <c r="I82" s="114"/>
      <c r="J82" s="114"/>
      <c r="K82" s="114"/>
      <c r="W82" s="114"/>
    </row>
    <row r="83" spans="4:23">
      <c r="D83" s="114">
        <f>(SUM(D14:D27)/3+SUM(D6:D13)/2)-D5</f>
        <v>0</v>
      </c>
      <c r="E83" s="114">
        <f t="shared" ref="E83:K83" si="18">(SUM(E14:E27)/3+SUM(E6:E13)/2)-E5</f>
        <v>0</v>
      </c>
      <c r="F83" s="114">
        <f t="shared" si="18"/>
        <v>0</v>
      </c>
      <c r="G83" s="114">
        <f t="shared" si="18"/>
        <v>0</v>
      </c>
      <c r="H83" s="114">
        <f t="shared" si="18"/>
        <v>0</v>
      </c>
      <c r="I83" s="114">
        <f t="shared" si="18"/>
        <v>0</v>
      </c>
      <c r="J83" s="114">
        <f t="shared" si="18"/>
        <v>0</v>
      </c>
      <c r="K83" s="114">
        <f t="shared" si="18"/>
        <v>0</v>
      </c>
      <c r="W83" s="114">
        <f>(SUM(W14:W25)/3+SUM(W6:W13)/2)-W5</f>
        <v>0</v>
      </c>
    </row>
  </sheetData>
  <sortState ref="A34:S43">
    <sortCondition ref="A34:A43"/>
  </sortState>
  <mergeCells count="25">
    <mergeCell ref="A1:S1"/>
    <mergeCell ref="A2:S2"/>
    <mergeCell ref="F3:J3"/>
    <mergeCell ref="A3:A4"/>
    <mergeCell ref="B3:B4"/>
    <mergeCell ref="C3:C4"/>
    <mergeCell ref="D3:D4"/>
    <mergeCell ref="E3:E4"/>
    <mergeCell ref="K3:K4"/>
    <mergeCell ref="L3:L4"/>
    <mergeCell ref="M3:M4"/>
    <mergeCell ref="N3:N4"/>
    <mergeCell ref="O3:O4"/>
    <mergeCell ref="P3:P4"/>
    <mergeCell ref="Q3:Q4"/>
    <mergeCell ref="Q35:Q36"/>
    <mergeCell ref="Q39:Q40"/>
    <mergeCell ref="Q41:Q43"/>
    <mergeCell ref="Q47:Q51"/>
    <mergeCell ref="Q53:Q56"/>
    <mergeCell ref="R3:R4"/>
    <mergeCell ref="S3:S4"/>
    <mergeCell ref="V3:V4"/>
    <mergeCell ref="W3:W4"/>
    <mergeCell ref="Y3:Y4"/>
  </mergeCells>
  <pageMargins left="0.708661417322835" right="0.708661417322835" top="0.748031496062992" bottom="0.748031496062992" header="0.31496062992126" footer="0.31496062992126"/>
  <pageSetup paperSize="8" scale="69" firstPageNumber="4294963191" fitToHeight="0" orientation="landscape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8"/>
  <sheetViews>
    <sheetView showGridLines="0" view="pageBreakPreview" zoomScale="85" zoomScaleNormal="85" workbookViewId="0">
      <pane ySplit="5" topLeftCell="A21" activePane="bottomLeft" state="frozen"/>
      <selection/>
      <selection pane="bottomLeft" activeCell="K12" sqref="K12"/>
    </sheetView>
  </sheetViews>
  <sheetFormatPr defaultColWidth="9" defaultRowHeight="13.5"/>
  <cols>
    <col min="1" max="1" width="4.375" style="53" customWidth="1"/>
    <col min="2" max="2" width="25.75" customWidth="1"/>
    <col min="3" max="3" width="12.5" style="53" customWidth="1"/>
    <col min="4" max="4" width="11.5" style="53" customWidth="1"/>
    <col min="5" max="9" width="11.5" hidden="1" customWidth="1"/>
    <col min="10" max="10" width="10.375" hidden="1" customWidth="1"/>
    <col min="11" max="11" width="60.375" customWidth="1"/>
    <col min="12" max="13" width="9.75" customWidth="1"/>
    <col min="14" max="14" width="6.5" hidden="1" customWidth="1"/>
    <col min="15" max="15" width="23.875" style="53" hidden="1" customWidth="1"/>
    <col min="16" max="16" width="26.25" customWidth="1"/>
    <col min="17" max="17" width="26.625" customWidth="1"/>
    <col min="18" max="18" width="13.625" customWidth="1"/>
    <col min="24" max="24" width="11.5" customWidth="1"/>
    <col min="175" max="175" width="4.125" customWidth="1"/>
    <col min="176" max="176" width="42.75" customWidth="1"/>
    <col min="177" max="177" width="15" customWidth="1"/>
    <col min="178" max="185" width="8.75" customWidth="1"/>
    <col min="186" max="186" width="43.875" customWidth="1"/>
    <col min="187" max="188" width="9.75" customWidth="1"/>
    <col min="189" max="189" width="8.375" customWidth="1"/>
    <col min="190" max="190" width="11" customWidth="1"/>
    <col min="191" max="191" width="8.875" customWidth="1"/>
    <col min="431" max="431" width="4.125" customWidth="1"/>
    <col min="432" max="432" width="42.75" customWidth="1"/>
    <col min="433" max="433" width="15" customWidth="1"/>
    <col min="434" max="441" width="8.75" customWidth="1"/>
    <col min="442" max="442" width="43.875" customWidth="1"/>
    <col min="443" max="444" width="9.75" customWidth="1"/>
    <col min="445" max="445" width="8.375" customWidth="1"/>
    <col min="446" max="446" width="11" customWidth="1"/>
    <col min="447" max="447" width="8.875" customWidth="1"/>
    <col min="687" max="687" width="4.125" customWidth="1"/>
    <col min="688" max="688" width="42.75" customWidth="1"/>
    <col min="689" max="689" width="15" customWidth="1"/>
    <col min="690" max="697" width="8.75" customWidth="1"/>
    <col min="698" max="698" width="43.875" customWidth="1"/>
    <col min="699" max="700" width="9.75" customWidth="1"/>
    <col min="701" max="701" width="8.375" customWidth="1"/>
    <col min="702" max="702" width="11" customWidth="1"/>
    <col min="703" max="703" width="8.875" customWidth="1"/>
    <col min="943" max="943" width="4.125" customWidth="1"/>
    <col min="944" max="944" width="42.75" customWidth="1"/>
    <col min="945" max="945" width="15" customWidth="1"/>
    <col min="946" max="953" width="8.75" customWidth="1"/>
    <col min="954" max="954" width="43.875" customWidth="1"/>
    <col min="955" max="956" width="9.75" customWidth="1"/>
    <col min="957" max="957" width="8.375" customWidth="1"/>
    <col min="958" max="958" width="11" customWidth="1"/>
    <col min="959" max="959" width="8.875" customWidth="1"/>
    <col min="1199" max="1199" width="4.125" customWidth="1"/>
    <col min="1200" max="1200" width="42.75" customWidth="1"/>
    <col min="1201" max="1201" width="15" customWidth="1"/>
    <col min="1202" max="1209" width="8.75" customWidth="1"/>
    <col min="1210" max="1210" width="43.875" customWidth="1"/>
    <col min="1211" max="1212" width="9.75" customWidth="1"/>
    <col min="1213" max="1213" width="8.375" customWidth="1"/>
    <col min="1214" max="1214" width="11" customWidth="1"/>
    <col min="1215" max="1215" width="8.875" customWidth="1"/>
    <col min="1455" max="1455" width="4.125" customWidth="1"/>
    <col min="1456" max="1456" width="42.75" customWidth="1"/>
    <col min="1457" max="1457" width="15" customWidth="1"/>
    <col min="1458" max="1465" width="8.75" customWidth="1"/>
    <col min="1466" max="1466" width="43.875" customWidth="1"/>
    <col min="1467" max="1468" width="9.75" customWidth="1"/>
    <col min="1469" max="1469" width="8.375" customWidth="1"/>
    <col min="1470" max="1470" width="11" customWidth="1"/>
    <col min="1471" max="1471" width="8.875" customWidth="1"/>
    <col min="1711" max="1711" width="4.125" customWidth="1"/>
    <col min="1712" max="1712" width="42.75" customWidth="1"/>
    <col min="1713" max="1713" width="15" customWidth="1"/>
    <col min="1714" max="1721" width="8.75" customWidth="1"/>
    <col min="1722" max="1722" width="43.875" customWidth="1"/>
    <col min="1723" max="1724" width="9.75" customWidth="1"/>
    <col min="1725" max="1725" width="8.375" customWidth="1"/>
    <col min="1726" max="1726" width="11" customWidth="1"/>
    <col min="1727" max="1727" width="8.875" customWidth="1"/>
    <col min="1967" max="1967" width="4.125" customWidth="1"/>
    <col min="1968" max="1968" width="42.75" customWidth="1"/>
    <col min="1969" max="1969" width="15" customWidth="1"/>
    <col min="1970" max="1977" width="8.75" customWidth="1"/>
    <col min="1978" max="1978" width="43.875" customWidth="1"/>
    <col min="1979" max="1980" width="9.75" customWidth="1"/>
    <col min="1981" max="1981" width="8.375" customWidth="1"/>
    <col min="1982" max="1982" width="11" customWidth="1"/>
    <col min="1983" max="1983" width="8.875" customWidth="1"/>
    <col min="2223" max="2223" width="4.125" customWidth="1"/>
    <col min="2224" max="2224" width="42.75" customWidth="1"/>
    <col min="2225" max="2225" width="15" customWidth="1"/>
    <col min="2226" max="2233" width="8.75" customWidth="1"/>
    <col min="2234" max="2234" width="43.875" customWidth="1"/>
    <col min="2235" max="2236" width="9.75" customWidth="1"/>
    <col min="2237" max="2237" width="8.375" customWidth="1"/>
    <col min="2238" max="2238" width="11" customWidth="1"/>
    <col min="2239" max="2239" width="8.875" customWidth="1"/>
    <col min="2479" max="2479" width="4.125" customWidth="1"/>
    <col min="2480" max="2480" width="42.75" customWidth="1"/>
    <col min="2481" max="2481" width="15" customWidth="1"/>
    <col min="2482" max="2489" width="8.75" customWidth="1"/>
    <col min="2490" max="2490" width="43.875" customWidth="1"/>
    <col min="2491" max="2492" width="9.75" customWidth="1"/>
    <col min="2493" max="2493" width="8.375" customWidth="1"/>
    <col min="2494" max="2494" width="11" customWidth="1"/>
    <col min="2495" max="2495" width="8.875" customWidth="1"/>
    <col min="2735" max="2735" width="4.125" customWidth="1"/>
    <col min="2736" max="2736" width="42.75" customWidth="1"/>
    <col min="2737" max="2737" width="15" customWidth="1"/>
    <col min="2738" max="2745" width="8.75" customWidth="1"/>
    <col min="2746" max="2746" width="43.875" customWidth="1"/>
    <col min="2747" max="2748" width="9.75" customWidth="1"/>
    <col min="2749" max="2749" width="8.375" customWidth="1"/>
    <col min="2750" max="2750" width="11" customWidth="1"/>
    <col min="2751" max="2751" width="8.875" customWidth="1"/>
    <col min="2991" max="2991" width="4.125" customWidth="1"/>
    <col min="2992" max="2992" width="42.75" customWidth="1"/>
    <col min="2993" max="2993" width="15" customWidth="1"/>
    <col min="2994" max="3001" width="8.75" customWidth="1"/>
    <col min="3002" max="3002" width="43.875" customWidth="1"/>
    <col min="3003" max="3004" width="9.75" customWidth="1"/>
    <col min="3005" max="3005" width="8.375" customWidth="1"/>
    <col min="3006" max="3006" width="11" customWidth="1"/>
    <col min="3007" max="3007" width="8.875" customWidth="1"/>
    <col min="3247" max="3247" width="4.125" customWidth="1"/>
    <col min="3248" max="3248" width="42.75" customWidth="1"/>
    <col min="3249" max="3249" width="15" customWidth="1"/>
    <col min="3250" max="3257" width="8.75" customWidth="1"/>
    <col min="3258" max="3258" width="43.875" customWidth="1"/>
    <col min="3259" max="3260" width="9.75" customWidth="1"/>
    <col min="3261" max="3261" width="8.375" customWidth="1"/>
    <col min="3262" max="3262" width="11" customWidth="1"/>
    <col min="3263" max="3263" width="8.875" customWidth="1"/>
    <col min="3503" max="3503" width="4.125" customWidth="1"/>
    <col min="3504" max="3504" width="42.75" customWidth="1"/>
    <col min="3505" max="3505" width="15" customWidth="1"/>
    <col min="3506" max="3513" width="8.75" customWidth="1"/>
    <col min="3514" max="3514" width="43.875" customWidth="1"/>
    <col min="3515" max="3516" width="9.75" customWidth="1"/>
    <col min="3517" max="3517" width="8.375" customWidth="1"/>
    <col min="3518" max="3518" width="11" customWidth="1"/>
    <col min="3519" max="3519" width="8.875" customWidth="1"/>
    <col min="3759" max="3759" width="4.125" customWidth="1"/>
    <col min="3760" max="3760" width="42.75" customWidth="1"/>
    <col min="3761" max="3761" width="15" customWidth="1"/>
    <col min="3762" max="3769" width="8.75" customWidth="1"/>
    <col min="3770" max="3770" width="43.875" customWidth="1"/>
    <col min="3771" max="3772" width="9.75" customWidth="1"/>
    <col min="3773" max="3773" width="8.375" customWidth="1"/>
    <col min="3774" max="3774" width="11" customWidth="1"/>
    <col min="3775" max="3775" width="8.875" customWidth="1"/>
    <col min="4015" max="4015" width="4.125" customWidth="1"/>
    <col min="4016" max="4016" width="42.75" customWidth="1"/>
    <col min="4017" max="4017" width="15" customWidth="1"/>
    <col min="4018" max="4025" width="8.75" customWidth="1"/>
    <col min="4026" max="4026" width="43.875" customWidth="1"/>
    <col min="4027" max="4028" width="9.75" customWidth="1"/>
    <col min="4029" max="4029" width="8.375" customWidth="1"/>
    <col min="4030" max="4030" width="11" customWidth="1"/>
    <col min="4031" max="4031" width="8.875" customWidth="1"/>
    <col min="4271" max="4271" width="4.125" customWidth="1"/>
    <col min="4272" max="4272" width="42.75" customWidth="1"/>
    <col min="4273" max="4273" width="15" customWidth="1"/>
    <col min="4274" max="4281" width="8.75" customWidth="1"/>
    <col min="4282" max="4282" width="43.875" customWidth="1"/>
    <col min="4283" max="4284" width="9.75" customWidth="1"/>
    <col min="4285" max="4285" width="8.375" customWidth="1"/>
    <col min="4286" max="4286" width="11" customWidth="1"/>
    <col min="4287" max="4287" width="8.875" customWidth="1"/>
    <col min="4527" max="4527" width="4.125" customWidth="1"/>
    <col min="4528" max="4528" width="42.75" customWidth="1"/>
    <col min="4529" max="4529" width="15" customWidth="1"/>
    <col min="4530" max="4537" width="8.75" customWidth="1"/>
    <col min="4538" max="4538" width="43.875" customWidth="1"/>
    <col min="4539" max="4540" width="9.75" customWidth="1"/>
    <col min="4541" max="4541" width="8.375" customWidth="1"/>
    <col min="4542" max="4542" width="11" customWidth="1"/>
    <col min="4543" max="4543" width="8.875" customWidth="1"/>
    <col min="4783" max="4783" width="4.125" customWidth="1"/>
    <col min="4784" max="4784" width="42.75" customWidth="1"/>
    <col min="4785" max="4785" width="15" customWidth="1"/>
    <col min="4786" max="4793" width="8.75" customWidth="1"/>
    <col min="4794" max="4794" width="43.875" customWidth="1"/>
    <col min="4795" max="4796" width="9.75" customWidth="1"/>
    <col min="4797" max="4797" width="8.375" customWidth="1"/>
    <col min="4798" max="4798" width="11" customWidth="1"/>
    <col min="4799" max="4799" width="8.875" customWidth="1"/>
    <col min="5039" max="5039" width="4.125" customWidth="1"/>
    <col min="5040" max="5040" width="42.75" customWidth="1"/>
    <col min="5041" max="5041" width="15" customWidth="1"/>
    <col min="5042" max="5049" width="8.75" customWidth="1"/>
    <col min="5050" max="5050" width="43.875" customWidth="1"/>
    <col min="5051" max="5052" width="9.75" customWidth="1"/>
    <col min="5053" max="5053" width="8.375" customWidth="1"/>
    <col min="5054" max="5054" width="11" customWidth="1"/>
    <col min="5055" max="5055" width="8.875" customWidth="1"/>
    <col min="5295" max="5295" width="4.125" customWidth="1"/>
    <col min="5296" max="5296" width="42.75" customWidth="1"/>
    <col min="5297" max="5297" width="15" customWidth="1"/>
    <col min="5298" max="5305" width="8.75" customWidth="1"/>
    <col min="5306" max="5306" width="43.875" customWidth="1"/>
    <col min="5307" max="5308" width="9.75" customWidth="1"/>
    <col min="5309" max="5309" width="8.375" customWidth="1"/>
    <col min="5310" max="5310" width="11" customWidth="1"/>
    <col min="5311" max="5311" width="8.875" customWidth="1"/>
    <col min="5551" max="5551" width="4.125" customWidth="1"/>
    <col min="5552" max="5552" width="42.75" customWidth="1"/>
    <col min="5553" max="5553" width="15" customWidth="1"/>
    <col min="5554" max="5561" width="8.75" customWidth="1"/>
    <col min="5562" max="5562" width="43.875" customWidth="1"/>
    <col min="5563" max="5564" width="9.75" customWidth="1"/>
    <col min="5565" max="5565" width="8.375" customWidth="1"/>
    <col min="5566" max="5566" width="11" customWidth="1"/>
    <col min="5567" max="5567" width="8.875" customWidth="1"/>
    <col min="5807" max="5807" width="4.125" customWidth="1"/>
    <col min="5808" max="5808" width="42.75" customWidth="1"/>
    <col min="5809" max="5809" width="15" customWidth="1"/>
    <col min="5810" max="5817" width="8.75" customWidth="1"/>
    <col min="5818" max="5818" width="43.875" customWidth="1"/>
    <col min="5819" max="5820" width="9.75" customWidth="1"/>
    <col min="5821" max="5821" width="8.375" customWidth="1"/>
    <col min="5822" max="5822" width="11" customWidth="1"/>
    <col min="5823" max="5823" width="8.875" customWidth="1"/>
    <col min="6063" max="6063" width="4.125" customWidth="1"/>
    <col min="6064" max="6064" width="42.75" customWidth="1"/>
    <col min="6065" max="6065" width="15" customWidth="1"/>
    <col min="6066" max="6073" width="8.75" customWidth="1"/>
    <col min="6074" max="6074" width="43.875" customWidth="1"/>
    <col min="6075" max="6076" width="9.75" customWidth="1"/>
    <col min="6077" max="6077" width="8.375" customWidth="1"/>
    <col min="6078" max="6078" width="11" customWidth="1"/>
    <col min="6079" max="6079" width="8.875" customWidth="1"/>
    <col min="6319" max="6319" width="4.125" customWidth="1"/>
    <col min="6320" max="6320" width="42.75" customWidth="1"/>
    <col min="6321" max="6321" width="15" customWidth="1"/>
    <col min="6322" max="6329" width="8.75" customWidth="1"/>
    <col min="6330" max="6330" width="43.875" customWidth="1"/>
    <col min="6331" max="6332" width="9.75" customWidth="1"/>
    <col min="6333" max="6333" width="8.375" customWidth="1"/>
    <col min="6334" max="6334" width="11" customWidth="1"/>
    <col min="6335" max="6335" width="8.875" customWidth="1"/>
    <col min="6575" max="6575" width="4.125" customWidth="1"/>
    <col min="6576" max="6576" width="42.75" customWidth="1"/>
    <col min="6577" max="6577" width="15" customWidth="1"/>
    <col min="6578" max="6585" width="8.75" customWidth="1"/>
    <col min="6586" max="6586" width="43.875" customWidth="1"/>
    <col min="6587" max="6588" width="9.75" customWidth="1"/>
    <col min="6589" max="6589" width="8.375" customWidth="1"/>
    <col min="6590" max="6590" width="11" customWidth="1"/>
    <col min="6591" max="6591" width="8.875" customWidth="1"/>
    <col min="6831" max="6831" width="4.125" customWidth="1"/>
    <col min="6832" max="6832" width="42.75" customWidth="1"/>
    <col min="6833" max="6833" width="15" customWidth="1"/>
    <col min="6834" max="6841" width="8.75" customWidth="1"/>
    <col min="6842" max="6842" width="43.875" customWidth="1"/>
    <col min="6843" max="6844" width="9.75" customWidth="1"/>
    <col min="6845" max="6845" width="8.375" customWidth="1"/>
    <col min="6846" max="6846" width="11" customWidth="1"/>
    <col min="6847" max="6847" width="8.875" customWidth="1"/>
    <col min="7087" max="7087" width="4.125" customWidth="1"/>
    <col min="7088" max="7088" width="42.75" customWidth="1"/>
    <col min="7089" max="7089" width="15" customWidth="1"/>
    <col min="7090" max="7097" width="8.75" customWidth="1"/>
    <col min="7098" max="7098" width="43.875" customWidth="1"/>
    <col min="7099" max="7100" width="9.75" customWidth="1"/>
    <col min="7101" max="7101" width="8.375" customWidth="1"/>
    <col min="7102" max="7102" width="11" customWidth="1"/>
    <col min="7103" max="7103" width="8.875" customWidth="1"/>
    <col min="7343" max="7343" width="4.125" customWidth="1"/>
    <col min="7344" max="7344" width="42.75" customWidth="1"/>
    <col min="7345" max="7345" width="15" customWidth="1"/>
    <col min="7346" max="7353" width="8.75" customWidth="1"/>
    <col min="7354" max="7354" width="43.875" customWidth="1"/>
    <col min="7355" max="7356" width="9.75" customWidth="1"/>
    <col min="7357" max="7357" width="8.375" customWidth="1"/>
    <col min="7358" max="7358" width="11" customWidth="1"/>
    <col min="7359" max="7359" width="8.875" customWidth="1"/>
    <col min="7599" max="7599" width="4.125" customWidth="1"/>
    <col min="7600" max="7600" width="42.75" customWidth="1"/>
    <col min="7601" max="7601" width="15" customWidth="1"/>
    <col min="7602" max="7609" width="8.75" customWidth="1"/>
    <col min="7610" max="7610" width="43.875" customWidth="1"/>
    <col min="7611" max="7612" width="9.75" customWidth="1"/>
    <col min="7613" max="7613" width="8.375" customWidth="1"/>
    <col min="7614" max="7614" width="11" customWidth="1"/>
    <col min="7615" max="7615" width="8.875" customWidth="1"/>
    <col min="7855" max="7855" width="4.125" customWidth="1"/>
    <col min="7856" max="7856" width="42.75" customWidth="1"/>
    <col min="7857" max="7857" width="15" customWidth="1"/>
    <col min="7858" max="7865" width="8.75" customWidth="1"/>
    <col min="7866" max="7866" width="43.875" customWidth="1"/>
    <col min="7867" max="7868" width="9.75" customWidth="1"/>
    <col min="7869" max="7869" width="8.375" customWidth="1"/>
    <col min="7870" max="7870" width="11" customWidth="1"/>
    <col min="7871" max="7871" width="8.875" customWidth="1"/>
    <col min="8111" max="8111" width="4.125" customWidth="1"/>
    <col min="8112" max="8112" width="42.75" customWidth="1"/>
    <col min="8113" max="8113" width="15" customWidth="1"/>
    <col min="8114" max="8121" width="8.75" customWidth="1"/>
    <col min="8122" max="8122" width="43.875" customWidth="1"/>
    <col min="8123" max="8124" width="9.75" customWidth="1"/>
    <col min="8125" max="8125" width="8.375" customWidth="1"/>
    <col min="8126" max="8126" width="11" customWidth="1"/>
    <col min="8127" max="8127" width="8.875" customWidth="1"/>
    <col min="8367" max="8367" width="4.125" customWidth="1"/>
    <col min="8368" max="8368" width="42.75" customWidth="1"/>
    <col min="8369" max="8369" width="15" customWidth="1"/>
    <col min="8370" max="8377" width="8.75" customWidth="1"/>
    <col min="8378" max="8378" width="43.875" customWidth="1"/>
    <col min="8379" max="8380" width="9.75" customWidth="1"/>
    <col min="8381" max="8381" width="8.375" customWidth="1"/>
    <col min="8382" max="8382" width="11" customWidth="1"/>
    <col min="8383" max="8383" width="8.875" customWidth="1"/>
    <col min="8623" max="8623" width="4.125" customWidth="1"/>
    <col min="8624" max="8624" width="42.75" customWidth="1"/>
    <col min="8625" max="8625" width="15" customWidth="1"/>
    <col min="8626" max="8633" width="8.75" customWidth="1"/>
    <col min="8634" max="8634" width="43.875" customWidth="1"/>
    <col min="8635" max="8636" width="9.75" customWidth="1"/>
    <col min="8637" max="8637" width="8.375" customWidth="1"/>
    <col min="8638" max="8638" width="11" customWidth="1"/>
    <col min="8639" max="8639" width="8.875" customWidth="1"/>
    <col min="8879" max="8879" width="4.125" customWidth="1"/>
    <col min="8880" max="8880" width="42.75" customWidth="1"/>
    <col min="8881" max="8881" width="15" customWidth="1"/>
    <col min="8882" max="8889" width="8.75" customWidth="1"/>
    <col min="8890" max="8890" width="43.875" customWidth="1"/>
    <col min="8891" max="8892" width="9.75" customWidth="1"/>
    <col min="8893" max="8893" width="8.375" customWidth="1"/>
    <col min="8894" max="8894" width="11" customWidth="1"/>
    <col min="8895" max="8895" width="8.875" customWidth="1"/>
    <col min="9135" max="9135" width="4.125" customWidth="1"/>
    <col min="9136" max="9136" width="42.75" customWidth="1"/>
    <col min="9137" max="9137" width="15" customWidth="1"/>
    <col min="9138" max="9145" width="8.75" customWidth="1"/>
    <col min="9146" max="9146" width="43.875" customWidth="1"/>
    <col min="9147" max="9148" width="9.75" customWidth="1"/>
    <col min="9149" max="9149" width="8.375" customWidth="1"/>
    <col min="9150" max="9150" width="11" customWidth="1"/>
    <col min="9151" max="9151" width="8.875" customWidth="1"/>
    <col min="9391" max="9391" width="4.125" customWidth="1"/>
    <col min="9392" max="9392" width="42.75" customWidth="1"/>
    <col min="9393" max="9393" width="15" customWidth="1"/>
    <col min="9394" max="9401" width="8.75" customWidth="1"/>
    <col min="9402" max="9402" width="43.875" customWidth="1"/>
    <col min="9403" max="9404" width="9.75" customWidth="1"/>
    <col min="9405" max="9405" width="8.375" customWidth="1"/>
    <col min="9406" max="9406" width="11" customWidth="1"/>
    <col min="9407" max="9407" width="8.875" customWidth="1"/>
    <col min="9647" max="9647" width="4.125" customWidth="1"/>
    <col min="9648" max="9648" width="42.75" customWidth="1"/>
    <col min="9649" max="9649" width="15" customWidth="1"/>
    <col min="9650" max="9657" width="8.75" customWidth="1"/>
    <col min="9658" max="9658" width="43.875" customWidth="1"/>
    <col min="9659" max="9660" width="9.75" customWidth="1"/>
    <col min="9661" max="9661" width="8.375" customWidth="1"/>
    <col min="9662" max="9662" width="11" customWidth="1"/>
    <col min="9663" max="9663" width="8.875" customWidth="1"/>
    <col min="9903" max="9903" width="4.125" customWidth="1"/>
    <col min="9904" max="9904" width="42.75" customWidth="1"/>
    <col min="9905" max="9905" width="15" customWidth="1"/>
    <col min="9906" max="9913" width="8.75" customWidth="1"/>
    <col min="9914" max="9914" width="43.875" customWidth="1"/>
    <col min="9915" max="9916" width="9.75" customWidth="1"/>
    <col min="9917" max="9917" width="8.375" customWidth="1"/>
    <col min="9918" max="9918" width="11" customWidth="1"/>
    <col min="9919" max="9919" width="8.875" customWidth="1"/>
    <col min="10159" max="10159" width="4.125" customWidth="1"/>
    <col min="10160" max="10160" width="42.75" customWidth="1"/>
    <col min="10161" max="10161" width="15" customWidth="1"/>
    <col min="10162" max="10169" width="8.75" customWidth="1"/>
    <col min="10170" max="10170" width="43.875" customWidth="1"/>
    <col min="10171" max="10172" width="9.75" customWidth="1"/>
    <col min="10173" max="10173" width="8.375" customWidth="1"/>
    <col min="10174" max="10174" width="11" customWidth="1"/>
    <col min="10175" max="10175" width="8.875" customWidth="1"/>
    <col min="10415" max="10415" width="4.125" customWidth="1"/>
    <col min="10416" max="10416" width="42.75" customWidth="1"/>
    <col min="10417" max="10417" width="15" customWidth="1"/>
    <col min="10418" max="10425" width="8.75" customWidth="1"/>
    <col min="10426" max="10426" width="43.875" customWidth="1"/>
    <col min="10427" max="10428" width="9.75" customWidth="1"/>
    <col min="10429" max="10429" width="8.375" customWidth="1"/>
    <col min="10430" max="10430" width="11" customWidth="1"/>
    <col min="10431" max="10431" width="8.875" customWidth="1"/>
    <col min="10671" max="10671" width="4.125" customWidth="1"/>
    <col min="10672" max="10672" width="42.75" customWidth="1"/>
    <col min="10673" max="10673" width="15" customWidth="1"/>
    <col min="10674" max="10681" width="8.75" customWidth="1"/>
    <col min="10682" max="10682" width="43.875" customWidth="1"/>
    <col min="10683" max="10684" width="9.75" customWidth="1"/>
    <col min="10685" max="10685" width="8.375" customWidth="1"/>
    <col min="10686" max="10686" width="11" customWidth="1"/>
    <col min="10687" max="10687" width="8.875" customWidth="1"/>
    <col min="10927" max="10927" width="4.125" customWidth="1"/>
    <col min="10928" max="10928" width="42.75" customWidth="1"/>
    <col min="10929" max="10929" width="15" customWidth="1"/>
    <col min="10930" max="10937" width="8.75" customWidth="1"/>
    <col min="10938" max="10938" width="43.875" customWidth="1"/>
    <col min="10939" max="10940" width="9.75" customWidth="1"/>
    <col min="10941" max="10941" width="8.375" customWidth="1"/>
    <col min="10942" max="10942" width="11" customWidth="1"/>
    <col min="10943" max="10943" width="8.875" customWidth="1"/>
    <col min="11183" max="11183" width="4.125" customWidth="1"/>
    <col min="11184" max="11184" width="42.75" customWidth="1"/>
    <col min="11185" max="11185" width="15" customWidth="1"/>
    <col min="11186" max="11193" width="8.75" customWidth="1"/>
    <col min="11194" max="11194" width="43.875" customWidth="1"/>
    <col min="11195" max="11196" width="9.75" customWidth="1"/>
    <col min="11197" max="11197" width="8.375" customWidth="1"/>
    <col min="11198" max="11198" width="11" customWidth="1"/>
    <col min="11199" max="11199" width="8.875" customWidth="1"/>
    <col min="11439" max="11439" width="4.125" customWidth="1"/>
    <col min="11440" max="11440" width="42.75" customWidth="1"/>
    <col min="11441" max="11441" width="15" customWidth="1"/>
    <col min="11442" max="11449" width="8.75" customWidth="1"/>
    <col min="11450" max="11450" width="43.875" customWidth="1"/>
    <col min="11451" max="11452" width="9.75" customWidth="1"/>
    <col min="11453" max="11453" width="8.375" customWidth="1"/>
    <col min="11454" max="11454" width="11" customWidth="1"/>
    <col min="11455" max="11455" width="8.875" customWidth="1"/>
    <col min="11695" max="11695" width="4.125" customWidth="1"/>
    <col min="11696" max="11696" width="42.75" customWidth="1"/>
    <col min="11697" max="11697" width="15" customWidth="1"/>
    <col min="11698" max="11705" width="8.75" customWidth="1"/>
    <col min="11706" max="11706" width="43.875" customWidth="1"/>
    <col min="11707" max="11708" width="9.75" customWidth="1"/>
    <col min="11709" max="11709" width="8.375" customWidth="1"/>
    <col min="11710" max="11710" width="11" customWidth="1"/>
    <col min="11711" max="11711" width="8.875" customWidth="1"/>
    <col min="11951" max="11951" width="4.125" customWidth="1"/>
    <col min="11952" max="11952" width="42.75" customWidth="1"/>
    <col min="11953" max="11953" width="15" customWidth="1"/>
    <col min="11954" max="11961" width="8.75" customWidth="1"/>
    <col min="11962" max="11962" width="43.875" customWidth="1"/>
    <col min="11963" max="11964" width="9.75" customWidth="1"/>
    <col min="11965" max="11965" width="8.375" customWidth="1"/>
    <col min="11966" max="11966" width="11" customWidth="1"/>
    <col min="11967" max="11967" width="8.875" customWidth="1"/>
    <col min="12207" max="12207" width="4.125" customWidth="1"/>
    <col min="12208" max="12208" width="42.75" customWidth="1"/>
    <col min="12209" max="12209" width="15" customWidth="1"/>
    <col min="12210" max="12217" width="8.75" customWidth="1"/>
    <col min="12218" max="12218" width="43.875" customWidth="1"/>
    <col min="12219" max="12220" width="9.75" customWidth="1"/>
    <col min="12221" max="12221" width="8.375" customWidth="1"/>
    <col min="12222" max="12222" width="11" customWidth="1"/>
    <col min="12223" max="12223" width="8.875" customWidth="1"/>
    <col min="12463" max="12463" width="4.125" customWidth="1"/>
    <col min="12464" max="12464" width="42.75" customWidth="1"/>
    <col min="12465" max="12465" width="15" customWidth="1"/>
    <col min="12466" max="12473" width="8.75" customWidth="1"/>
    <col min="12474" max="12474" width="43.875" customWidth="1"/>
    <col min="12475" max="12476" width="9.75" customWidth="1"/>
    <col min="12477" max="12477" width="8.375" customWidth="1"/>
    <col min="12478" max="12478" width="11" customWidth="1"/>
    <col min="12479" max="12479" width="8.875" customWidth="1"/>
    <col min="12719" max="12719" width="4.125" customWidth="1"/>
    <col min="12720" max="12720" width="42.75" customWidth="1"/>
    <col min="12721" max="12721" width="15" customWidth="1"/>
    <col min="12722" max="12729" width="8.75" customWidth="1"/>
    <col min="12730" max="12730" width="43.875" customWidth="1"/>
    <col min="12731" max="12732" width="9.75" customWidth="1"/>
    <col min="12733" max="12733" width="8.375" customWidth="1"/>
    <col min="12734" max="12734" width="11" customWidth="1"/>
    <col min="12735" max="12735" width="8.875" customWidth="1"/>
    <col min="12975" max="12975" width="4.125" customWidth="1"/>
    <col min="12976" max="12976" width="42.75" customWidth="1"/>
    <col min="12977" max="12977" width="15" customWidth="1"/>
    <col min="12978" max="12985" width="8.75" customWidth="1"/>
    <col min="12986" max="12986" width="43.875" customWidth="1"/>
    <col min="12987" max="12988" width="9.75" customWidth="1"/>
    <col min="12989" max="12989" width="8.375" customWidth="1"/>
    <col min="12990" max="12990" width="11" customWidth="1"/>
    <col min="12991" max="12991" width="8.875" customWidth="1"/>
    <col min="13231" max="13231" width="4.125" customWidth="1"/>
    <col min="13232" max="13232" width="42.75" customWidth="1"/>
    <col min="13233" max="13233" width="15" customWidth="1"/>
    <col min="13234" max="13241" width="8.75" customWidth="1"/>
    <col min="13242" max="13242" width="43.875" customWidth="1"/>
    <col min="13243" max="13244" width="9.75" customWidth="1"/>
    <col min="13245" max="13245" width="8.375" customWidth="1"/>
    <col min="13246" max="13246" width="11" customWidth="1"/>
    <col min="13247" max="13247" width="8.875" customWidth="1"/>
    <col min="13487" max="13487" width="4.125" customWidth="1"/>
    <col min="13488" max="13488" width="42.75" customWidth="1"/>
    <col min="13489" max="13489" width="15" customWidth="1"/>
    <col min="13490" max="13497" width="8.75" customWidth="1"/>
    <col min="13498" max="13498" width="43.875" customWidth="1"/>
    <col min="13499" max="13500" width="9.75" customWidth="1"/>
    <col min="13501" max="13501" width="8.375" customWidth="1"/>
    <col min="13502" max="13502" width="11" customWidth="1"/>
    <col min="13503" max="13503" width="8.875" customWidth="1"/>
    <col min="13743" max="13743" width="4.125" customWidth="1"/>
    <col min="13744" max="13744" width="42.75" customWidth="1"/>
    <col min="13745" max="13745" width="15" customWidth="1"/>
    <col min="13746" max="13753" width="8.75" customWidth="1"/>
    <col min="13754" max="13754" width="43.875" customWidth="1"/>
    <col min="13755" max="13756" width="9.75" customWidth="1"/>
    <col min="13757" max="13757" width="8.375" customWidth="1"/>
    <col min="13758" max="13758" width="11" customWidth="1"/>
    <col min="13759" max="13759" width="8.875" customWidth="1"/>
    <col min="13999" max="13999" width="4.125" customWidth="1"/>
    <col min="14000" max="14000" width="42.75" customWidth="1"/>
    <col min="14001" max="14001" width="15" customWidth="1"/>
    <col min="14002" max="14009" width="8.75" customWidth="1"/>
    <col min="14010" max="14010" width="43.875" customWidth="1"/>
    <col min="14011" max="14012" width="9.75" customWidth="1"/>
    <col min="14013" max="14013" width="8.375" customWidth="1"/>
    <col min="14014" max="14014" width="11" customWidth="1"/>
    <col min="14015" max="14015" width="8.875" customWidth="1"/>
    <col min="14255" max="14255" width="4.125" customWidth="1"/>
    <col min="14256" max="14256" width="42.75" customWidth="1"/>
    <col min="14257" max="14257" width="15" customWidth="1"/>
    <col min="14258" max="14265" width="8.75" customWidth="1"/>
    <col min="14266" max="14266" width="43.875" customWidth="1"/>
    <col min="14267" max="14268" width="9.75" customWidth="1"/>
    <col min="14269" max="14269" width="8.375" customWidth="1"/>
    <col min="14270" max="14270" width="11" customWidth="1"/>
    <col min="14271" max="14271" width="8.875" customWidth="1"/>
    <col min="14511" max="14511" width="4.125" customWidth="1"/>
    <col min="14512" max="14512" width="42.75" customWidth="1"/>
    <col min="14513" max="14513" width="15" customWidth="1"/>
    <col min="14514" max="14521" width="8.75" customWidth="1"/>
    <col min="14522" max="14522" width="43.875" customWidth="1"/>
    <col min="14523" max="14524" width="9.75" customWidth="1"/>
    <col min="14525" max="14525" width="8.375" customWidth="1"/>
    <col min="14526" max="14526" width="11" customWidth="1"/>
    <col min="14527" max="14527" width="8.875" customWidth="1"/>
    <col min="14767" max="14767" width="4.125" customWidth="1"/>
    <col min="14768" max="14768" width="42.75" customWidth="1"/>
    <col min="14769" max="14769" width="15" customWidth="1"/>
    <col min="14770" max="14777" width="8.75" customWidth="1"/>
    <col min="14778" max="14778" width="43.875" customWidth="1"/>
    <col min="14779" max="14780" width="9.75" customWidth="1"/>
    <col min="14781" max="14781" width="8.375" customWidth="1"/>
    <col min="14782" max="14782" width="11" customWidth="1"/>
    <col min="14783" max="14783" width="8.875" customWidth="1"/>
    <col min="15023" max="15023" width="4.125" customWidth="1"/>
    <col min="15024" max="15024" width="42.75" customWidth="1"/>
    <col min="15025" max="15025" width="15" customWidth="1"/>
    <col min="15026" max="15033" width="8.75" customWidth="1"/>
    <col min="15034" max="15034" width="43.875" customWidth="1"/>
    <col min="15035" max="15036" width="9.75" customWidth="1"/>
    <col min="15037" max="15037" width="8.375" customWidth="1"/>
    <col min="15038" max="15038" width="11" customWidth="1"/>
    <col min="15039" max="15039" width="8.875" customWidth="1"/>
    <col min="15279" max="15279" width="4.125" customWidth="1"/>
    <col min="15280" max="15280" width="42.75" customWidth="1"/>
    <col min="15281" max="15281" width="15" customWidth="1"/>
    <col min="15282" max="15289" width="8.75" customWidth="1"/>
    <col min="15290" max="15290" width="43.875" customWidth="1"/>
    <col min="15291" max="15292" width="9.75" customWidth="1"/>
    <col min="15293" max="15293" width="8.375" customWidth="1"/>
    <col min="15294" max="15294" width="11" customWidth="1"/>
    <col min="15295" max="15295" width="8.875" customWidth="1"/>
    <col min="15535" max="15535" width="4.125" customWidth="1"/>
    <col min="15536" max="15536" width="42.75" customWidth="1"/>
    <col min="15537" max="15537" width="15" customWidth="1"/>
    <col min="15538" max="15545" width="8.75" customWidth="1"/>
    <col min="15546" max="15546" width="43.875" customWidth="1"/>
    <col min="15547" max="15548" width="9.75" customWidth="1"/>
    <col min="15549" max="15549" width="8.375" customWidth="1"/>
    <col min="15550" max="15550" width="11" customWidth="1"/>
    <col min="15551" max="15551" width="8.875" customWidth="1"/>
    <col min="15791" max="15791" width="4.125" customWidth="1"/>
    <col min="15792" max="15792" width="42.75" customWidth="1"/>
    <col min="15793" max="15793" width="15" customWidth="1"/>
    <col min="15794" max="15801" width="8.75" customWidth="1"/>
    <col min="15802" max="15802" width="43.875" customWidth="1"/>
    <col min="15803" max="15804" width="9.75" customWidth="1"/>
    <col min="15805" max="15805" width="8.375" customWidth="1"/>
    <col min="15806" max="15806" width="11" customWidth="1"/>
    <col min="15807" max="15807" width="8.875" customWidth="1"/>
    <col min="16047" max="16047" width="4.125" customWidth="1"/>
    <col min="16048" max="16048" width="42.75" customWidth="1"/>
    <col min="16049" max="16049" width="15" customWidth="1"/>
    <col min="16050" max="16057" width="8.75" customWidth="1"/>
    <col min="16058" max="16058" width="43.875" customWidth="1"/>
    <col min="16059" max="16060" width="9.75" customWidth="1"/>
    <col min="16061" max="16061" width="8.375" customWidth="1"/>
    <col min="16062" max="16062" width="11" customWidth="1"/>
    <col min="16063" max="16063" width="8.875" customWidth="1"/>
  </cols>
  <sheetData>
    <row r="1" ht="31.5" customHeight="1" spans="1:24">
      <c r="A1" s="4" t="s">
        <v>195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X1" s="46"/>
    </row>
    <row r="2" ht="14.25" customHeight="1" spans="1:2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X2" s="46"/>
    </row>
    <row r="3" s="53" customFormat="1" ht="16.5" customHeight="1" spans="1:25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8" t="s">
        <v>196</v>
      </c>
      <c r="G3" s="8"/>
      <c r="H3" s="8"/>
      <c r="I3" s="8"/>
      <c r="J3" s="8"/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R3" s="7" t="s">
        <v>5</v>
      </c>
      <c r="S3" s="7" t="s">
        <v>6</v>
      </c>
      <c r="T3" s="8" t="s">
        <v>197</v>
      </c>
      <c r="U3" s="8"/>
      <c r="V3" s="8"/>
      <c r="W3" s="8"/>
      <c r="X3" s="8"/>
      <c r="Y3" s="51" t="s">
        <v>105</v>
      </c>
    </row>
    <row r="4" s="53" customFormat="1" ht="16.5" customHeight="1" spans="1:25">
      <c r="A4" s="9"/>
      <c r="B4" s="9"/>
      <c r="C4" s="9"/>
      <c r="D4" s="10"/>
      <c r="E4" s="10"/>
      <c r="F4" s="8" t="s">
        <v>17</v>
      </c>
      <c r="G4" s="8" t="s">
        <v>18</v>
      </c>
      <c r="H4" s="8" t="s">
        <v>19</v>
      </c>
      <c r="I4" s="8" t="s">
        <v>20</v>
      </c>
      <c r="J4" s="8" t="s">
        <v>21</v>
      </c>
      <c r="K4" s="9"/>
      <c r="L4" s="9"/>
      <c r="M4" s="9"/>
      <c r="N4" s="9"/>
      <c r="O4" s="9"/>
      <c r="P4" s="9"/>
      <c r="R4" s="10"/>
      <c r="S4" s="10"/>
      <c r="T4" s="8" t="s">
        <v>17</v>
      </c>
      <c r="U4" s="8" t="s">
        <v>18</v>
      </c>
      <c r="V4" s="8" t="s">
        <v>19</v>
      </c>
      <c r="W4" s="8" t="s">
        <v>20</v>
      </c>
      <c r="X4" s="8" t="s">
        <v>21</v>
      </c>
      <c r="Y4" s="52"/>
    </row>
    <row r="5" ht="14.25" customHeight="1" spans="1:25">
      <c r="A5" s="11"/>
      <c r="B5" s="11" t="s">
        <v>22</v>
      </c>
      <c r="C5" s="11">
        <f>C6+C8+C10+C15+C17</f>
        <v>18</v>
      </c>
      <c r="D5" s="11">
        <f>D6+D8+D10+D15+D17</f>
        <v>117934</v>
      </c>
      <c r="E5" s="11" t="e">
        <f>E6+#REF!+E8+E10+E15+E17</f>
        <v>#REF!</v>
      </c>
      <c r="F5" s="11" t="e">
        <f>F6+#REF!+F8+F10+F15+F17</f>
        <v>#REF!</v>
      </c>
      <c r="G5" s="11" t="e">
        <f>G6+#REF!+G8+G10+G15+G17</f>
        <v>#REF!</v>
      </c>
      <c r="H5" s="11" t="e">
        <f>H6+#REF!+H8+H10+H15+H17</f>
        <v>#REF!</v>
      </c>
      <c r="I5" s="11" t="e">
        <f>I6+#REF!+I8+I10+I15+I17</f>
        <v>#REF!</v>
      </c>
      <c r="J5" s="11" t="e">
        <f>J6+#REF!+J8+J10+J15+J17</f>
        <v>#REF!</v>
      </c>
      <c r="K5" s="11"/>
      <c r="L5" s="12"/>
      <c r="M5" s="12"/>
      <c r="N5" s="12"/>
      <c r="O5" s="12"/>
      <c r="P5" s="12"/>
      <c r="R5" s="47">
        <f t="shared" ref="R5:X5" si="0">SUM(D6:D26)</f>
        <v>235788</v>
      </c>
      <c r="S5" s="47">
        <f t="shared" si="0"/>
        <v>0</v>
      </c>
      <c r="T5" s="47">
        <f t="shared" si="0"/>
        <v>2298</v>
      </c>
      <c r="U5" s="47">
        <f t="shared" si="0"/>
        <v>2298</v>
      </c>
      <c r="V5" s="47">
        <f t="shared" si="0"/>
        <v>0</v>
      </c>
      <c r="W5" s="47">
        <f t="shared" si="0"/>
        <v>0</v>
      </c>
      <c r="X5" s="47">
        <f t="shared" si="0"/>
        <v>0</v>
      </c>
      <c r="Y5" s="47" t="e">
        <f>SUM(#REF!)</f>
        <v>#REF!</v>
      </c>
    </row>
    <row r="6" ht="24" customHeight="1" spans="1:17">
      <c r="A6" s="13"/>
      <c r="B6" s="14" t="s">
        <v>99</v>
      </c>
      <c r="C6" s="13">
        <f>SUBTOTAL(3,C7)</f>
        <v>1</v>
      </c>
      <c r="D6" s="13">
        <f t="shared" ref="D6:J6" si="1">SUBTOTAL(9,D7)</f>
        <v>1000</v>
      </c>
      <c r="E6" s="15">
        <f t="shared" si="1"/>
        <v>0</v>
      </c>
      <c r="F6" s="15">
        <f t="shared" si="1"/>
        <v>0</v>
      </c>
      <c r="G6" s="15">
        <f t="shared" si="1"/>
        <v>0</v>
      </c>
      <c r="H6" s="15">
        <f t="shared" si="1"/>
        <v>0</v>
      </c>
      <c r="I6" s="15">
        <f t="shared" si="1"/>
        <v>0</v>
      </c>
      <c r="J6" s="15">
        <f t="shared" si="1"/>
        <v>0</v>
      </c>
      <c r="K6" s="14"/>
      <c r="L6" s="13"/>
      <c r="M6" s="13"/>
      <c r="N6" s="13"/>
      <c r="O6" s="13"/>
      <c r="P6" s="13"/>
      <c r="Q6" s="48"/>
    </row>
    <row r="7" s="54" customFormat="1" ht="60" customHeight="1" spans="1:17">
      <c r="A7" s="26">
        <v>1</v>
      </c>
      <c r="B7" s="56" t="s">
        <v>198</v>
      </c>
      <c r="C7" s="42" t="s">
        <v>199</v>
      </c>
      <c r="D7" s="19">
        <v>1000</v>
      </c>
      <c r="E7" s="57"/>
      <c r="F7" s="57"/>
      <c r="G7" s="57"/>
      <c r="H7" s="57"/>
      <c r="I7" s="57"/>
      <c r="J7" s="57"/>
      <c r="K7" s="56" t="s">
        <v>200</v>
      </c>
      <c r="L7" s="57"/>
      <c r="M7" s="57"/>
      <c r="N7" s="57"/>
      <c r="O7" s="42" t="s">
        <v>103</v>
      </c>
      <c r="P7" s="57"/>
      <c r="Q7" s="75"/>
    </row>
    <row r="8" ht="24" customHeight="1" spans="1:17">
      <c r="A8" s="13"/>
      <c r="B8" s="14" t="s">
        <v>88</v>
      </c>
      <c r="C8" s="13">
        <f>SUBTOTAL(3,C9)</f>
        <v>1</v>
      </c>
      <c r="D8" s="13">
        <f t="shared" ref="D8:J8" si="2">SUBTOTAL(9,D9)</f>
        <v>1000</v>
      </c>
      <c r="E8" s="15">
        <f t="shared" si="2"/>
        <v>0</v>
      </c>
      <c r="F8" s="15">
        <f t="shared" si="2"/>
        <v>1000</v>
      </c>
      <c r="G8" s="15">
        <f t="shared" si="2"/>
        <v>1000</v>
      </c>
      <c r="H8" s="15">
        <f t="shared" si="2"/>
        <v>0</v>
      </c>
      <c r="I8" s="15">
        <f t="shared" si="2"/>
        <v>0</v>
      </c>
      <c r="J8" s="15">
        <f t="shared" si="2"/>
        <v>0</v>
      </c>
      <c r="K8" s="14"/>
      <c r="L8" s="13"/>
      <c r="M8" s="13"/>
      <c r="N8" s="13"/>
      <c r="O8" s="13"/>
      <c r="P8" s="13"/>
      <c r="Q8" s="48"/>
    </row>
    <row r="9" s="55" customFormat="1" ht="42" customHeight="1" spans="1:17">
      <c r="A9" s="26">
        <v>2</v>
      </c>
      <c r="B9" s="58" t="s">
        <v>151</v>
      </c>
      <c r="C9" s="59" t="s">
        <v>201</v>
      </c>
      <c r="D9" s="19">
        <v>1000</v>
      </c>
      <c r="E9" s="60">
        <v>0</v>
      </c>
      <c r="F9" s="57">
        <v>1000</v>
      </c>
      <c r="G9" s="57">
        <v>1000</v>
      </c>
      <c r="H9" s="61"/>
      <c r="I9" s="61"/>
      <c r="J9" s="61"/>
      <c r="K9" s="63" t="s">
        <v>202</v>
      </c>
      <c r="L9" s="41" t="s">
        <v>30</v>
      </c>
      <c r="M9" s="41" t="s">
        <v>30</v>
      </c>
      <c r="N9" s="63"/>
      <c r="O9" s="42" t="s">
        <v>203</v>
      </c>
      <c r="P9" s="43"/>
      <c r="Q9" s="50"/>
    </row>
    <row r="10" s="2" customFormat="1" ht="24" customHeight="1" spans="1:17">
      <c r="A10" s="13"/>
      <c r="B10" s="14" t="s">
        <v>40</v>
      </c>
      <c r="C10" s="13">
        <f>SUBTOTAL(3,C11:C14)</f>
        <v>4</v>
      </c>
      <c r="D10" s="13">
        <f>SUBTOTAL(9,D11:D14)</f>
        <v>95</v>
      </c>
      <c r="E10" s="15">
        <f t="shared" ref="E10:J10" si="3">SUBTOTAL(9,E11)</f>
        <v>0</v>
      </c>
      <c r="F10" s="15">
        <f t="shared" si="3"/>
        <v>0</v>
      </c>
      <c r="G10" s="15">
        <f t="shared" si="3"/>
        <v>0</v>
      </c>
      <c r="H10" s="15">
        <f t="shared" si="3"/>
        <v>0</v>
      </c>
      <c r="I10" s="15">
        <f t="shared" si="3"/>
        <v>0</v>
      </c>
      <c r="J10" s="15">
        <f t="shared" si="3"/>
        <v>0</v>
      </c>
      <c r="K10" s="14"/>
      <c r="L10" s="13"/>
      <c r="M10" s="13"/>
      <c r="N10" s="13"/>
      <c r="O10" s="13"/>
      <c r="P10" s="13"/>
      <c r="Q10" s="48"/>
    </row>
    <row r="11" s="3" customFormat="1" ht="35.25" customHeight="1" spans="1:17">
      <c r="A11" s="26">
        <v>3</v>
      </c>
      <c r="B11" s="62" t="s">
        <v>204</v>
      </c>
      <c r="C11" s="42" t="s">
        <v>205</v>
      </c>
      <c r="D11" s="19">
        <v>32</v>
      </c>
      <c r="E11" s="30"/>
      <c r="F11" s="57"/>
      <c r="G11" s="57"/>
      <c r="H11" s="57"/>
      <c r="I11" s="57"/>
      <c r="J11" s="57"/>
      <c r="K11" s="41" t="s">
        <v>206</v>
      </c>
      <c r="L11" s="41" t="s">
        <v>30</v>
      </c>
      <c r="M11" s="41" t="s">
        <v>30</v>
      </c>
      <c r="N11" s="41"/>
      <c r="O11" s="42" t="s">
        <v>45</v>
      </c>
      <c r="P11" s="43"/>
      <c r="Q11" s="50"/>
    </row>
    <row r="12" s="3" customFormat="1" ht="35.25" customHeight="1" spans="1:17">
      <c r="A12" s="26">
        <v>4</v>
      </c>
      <c r="B12" s="63" t="s">
        <v>207</v>
      </c>
      <c r="C12" s="42" t="s">
        <v>205</v>
      </c>
      <c r="D12" s="64">
        <v>30</v>
      </c>
      <c r="E12" s="30"/>
      <c r="F12" s="57"/>
      <c r="G12" s="57"/>
      <c r="H12" s="57"/>
      <c r="I12" s="57"/>
      <c r="J12" s="57"/>
      <c r="K12" s="63" t="s">
        <v>208</v>
      </c>
      <c r="L12" s="41" t="s">
        <v>30</v>
      </c>
      <c r="M12" s="41" t="s">
        <v>30</v>
      </c>
      <c r="N12" s="63"/>
      <c r="O12" s="42" t="s">
        <v>45</v>
      </c>
      <c r="P12" s="43"/>
      <c r="Q12" s="50"/>
    </row>
    <row r="13" s="3" customFormat="1" ht="35.25" customHeight="1" spans="1:17">
      <c r="A13" s="26">
        <v>5</v>
      </c>
      <c r="B13" s="65" t="s">
        <v>209</v>
      </c>
      <c r="C13" s="42" t="s">
        <v>205</v>
      </c>
      <c r="D13" s="66">
        <v>18</v>
      </c>
      <c r="E13" s="30"/>
      <c r="F13" s="57"/>
      <c r="G13" s="57"/>
      <c r="H13" s="57"/>
      <c r="I13" s="57"/>
      <c r="J13" s="57"/>
      <c r="K13" s="62" t="s">
        <v>210</v>
      </c>
      <c r="L13" s="41" t="s">
        <v>30</v>
      </c>
      <c r="M13" s="41" t="s">
        <v>30</v>
      </c>
      <c r="N13" s="62"/>
      <c r="O13" s="42" t="s">
        <v>45</v>
      </c>
      <c r="P13" s="43"/>
      <c r="Q13" s="50"/>
    </row>
    <row r="14" s="3" customFormat="1" ht="35.25" customHeight="1" spans="1:17">
      <c r="A14" s="26">
        <v>6</v>
      </c>
      <c r="B14" s="65" t="s">
        <v>211</v>
      </c>
      <c r="C14" s="42" t="s">
        <v>205</v>
      </c>
      <c r="D14" s="66">
        <v>15</v>
      </c>
      <c r="E14" s="30"/>
      <c r="F14" s="57"/>
      <c r="G14" s="57"/>
      <c r="H14" s="57"/>
      <c r="I14" s="57"/>
      <c r="J14" s="57"/>
      <c r="K14" s="62" t="s">
        <v>212</v>
      </c>
      <c r="L14" s="41" t="s">
        <v>30</v>
      </c>
      <c r="M14" s="41" t="s">
        <v>30</v>
      </c>
      <c r="N14" s="62"/>
      <c r="O14" s="42" t="s">
        <v>45</v>
      </c>
      <c r="P14" s="43"/>
      <c r="Q14" s="50"/>
    </row>
    <row r="15" s="3" customFormat="1" ht="24" customHeight="1" spans="1:17">
      <c r="A15" s="67"/>
      <c r="B15" s="68" t="s">
        <v>150</v>
      </c>
      <c r="C15" s="13">
        <f>SUBTOTAL(3,C16)</f>
        <v>1</v>
      </c>
      <c r="D15" s="13">
        <f t="shared" ref="D15:J15" si="4">SUBTOTAL(9,D16)</f>
        <v>149</v>
      </c>
      <c r="E15" s="15">
        <f t="shared" si="4"/>
        <v>0</v>
      </c>
      <c r="F15" s="15">
        <f t="shared" si="4"/>
        <v>149</v>
      </c>
      <c r="G15" s="15">
        <f t="shared" si="4"/>
        <v>149</v>
      </c>
      <c r="H15" s="15">
        <f t="shared" si="4"/>
        <v>0</v>
      </c>
      <c r="I15" s="15">
        <f t="shared" si="4"/>
        <v>0</v>
      </c>
      <c r="J15" s="15">
        <f t="shared" si="4"/>
        <v>0</v>
      </c>
      <c r="K15" s="68"/>
      <c r="L15" s="67"/>
      <c r="M15" s="67"/>
      <c r="N15" s="67"/>
      <c r="O15" s="67"/>
      <c r="P15" s="67"/>
      <c r="Q15" s="50"/>
    </row>
    <row r="16" s="3" customFormat="1" ht="42.75" spans="1:17">
      <c r="A16" s="26">
        <v>7</v>
      </c>
      <c r="B16" s="69" t="s">
        <v>176</v>
      </c>
      <c r="C16" s="28" t="s">
        <v>213</v>
      </c>
      <c r="D16" s="19">
        <v>149</v>
      </c>
      <c r="E16" s="30"/>
      <c r="F16" s="31">
        <v>149</v>
      </c>
      <c r="G16" s="31">
        <v>149</v>
      </c>
      <c r="H16" s="31"/>
      <c r="I16" s="31"/>
      <c r="J16" s="31"/>
      <c r="K16" s="72" t="s">
        <v>177</v>
      </c>
      <c r="L16" s="41" t="s">
        <v>30</v>
      </c>
      <c r="M16" s="41" t="s">
        <v>30</v>
      </c>
      <c r="N16" s="41"/>
      <c r="O16" s="42" t="s">
        <v>148</v>
      </c>
      <c r="P16" s="43" t="s">
        <v>214</v>
      </c>
      <c r="Q16" s="50"/>
    </row>
    <row r="17" s="2" customFormat="1" ht="24" customHeight="1" spans="1:17">
      <c r="A17" s="13"/>
      <c r="B17" s="14" t="s">
        <v>55</v>
      </c>
      <c r="C17" s="13">
        <f>SUBTOTAL(3,C18:C28)</f>
        <v>11</v>
      </c>
      <c r="D17" s="13">
        <f t="shared" ref="D17:J17" si="5">SUBTOTAL(9,D18:D28)</f>
        <v>115690</v>
      </c>
      <c r="E17" s="15">
        <f t="shared" si="5"/>
        <v>0</v>
      </c>
      <c r="F17" s="15">
        <f t="shared" si="5"/>
        <v>0</v>
      </c>
      <c r="G17" s="15">
        <f t="shared" si="5"/>
        <v>0</v>
      </c>
      <c r="H17" s="15">
        <f t="shared" si="5"/>
        <v>0</v>
      </c>
      <c r="I17" s="15">
        <f t="shared" si="5"/>
        <v>0</v>
      </c>
      <c r="J17" s="15">
        <f t="shared" si="5"/>
        <v>0</v>
      </c>
      <c r="K17" s="14"/>
      <c r="L17" s="13"/>
      <c r="M17" s="13"/>
      <c r="N17" s="13"/>
      <c r="O17" s="13"/>
      <c r="P17" s="13"/>
      <c r="Q17" s="48"/>
    </row>
    <row r="18" s="3" customFormat="1" ht="58.5" customHeight="1" spans="1:17">
      <c r="A18" s="26">
        <v>8</v>
      </c>
      <c r="B18" s="69" t="s">
        <v>115</v>
      </c>
      <c r="C18" s="28" t="s">
        <v>215</v>
      </c>
      <c r="D18" s="19">
        <v>27000</v>
      </c>
      <c r="E18" s="30"/>
      <c r="F18" s="31"/>
      <c r="G18" s="31"/>
      <c r="H18" s="31"/>
      <c r="I18" s="31"/>
      <c r="J18" s="31"/>
      <c r="K18" s="72" t="s">
        <v>216</v>
      </c>
      <c r="L18" s="41"/>
      <c r="M18" s="41"/>
      <c r="N18" s="41"/>
      <c r="O18" s="42" t="s">
        <v>83</v>
      </c>
      <c r="P18" s="43"/>
      <c r="Q18" s="50"/>
    </row>
    <row r="19" s="3" customFormat="1" ht="66.75" customHeight="1" spans="1:17">
      <c r="A19" s="26">
        <v>9</v>
      </c>
      <c r="B19" s="69" t="s">
        <v>118</v>
      </c>
      <c r="C19" s="28" t="s">
        <v>217</v>
      </c>
      <c r="D19" s="19">
        <v>13500</v>
      </c>
      <c r="E19" s="30"/>
      <c r="F19" s="31"/>
      <c r="G19" s="31"/>
      <c r="H19" s="31"/>
      <c r="I19" s="31"/>
      <c r="J19" s="31"/>
      <c r="K19" s="72" t="s">
        <v>119</v>
      </c>
      <c r="L19" s="41"/>
      <c r="M19" s="41"/>
      <c r="N19" s="41"/>
      <c r="O19" s="42" t="s">
        <v>83</v>
      </c>
      <c r="P19" s="43"/>
      <c r="Q19" s="50"/>
    </row>
    <row r="20" s="3" customFormat="1" ht="47.25" customHeight="1" spans="1:17">
      <c r="A20" s="26">
        <v>10</v>
      </c>
      <c r="B20" s="34" t="s">
        <v>218</v>
      </c>
      <c r="C20" s="28" t="s">
        <v>215</v>
      </c>
      <c r="D20" s="29">
        <v>14310</v>
      </c>
      <c r="E20" s="30"/>
      <c r="F20" s="31"/>
      <c r="G20" s="31"/>
      <c r="H20" s="31"/>
      <c r="I20" s="31"/>
      <c r="J20" s="31"/>
      <c r="K20" s="44" t="s">
        <v>219</v>
      </c>
      <c r="L20" s="41"/>
      <c r="M20" s="41"/>
      <c r="N20" s="41"/>
      <c r="O20" s="42" t="s">
        <v>83</v>
      </c>
      <c r="P20" s="43"/>
      <c r="Q20" s="50"/>
    </row>
    <row r="21" s="3" customFormat="1" ht="44.25" customHeight="1" spans="1:17">
      <c r="A21" s="26">
        <v>11</v>
      </c>
      <c r="B21" s="34" t="s">
        <v>220</v>
      </c>
      <c r="C21" s="28" t="s">
        <v>215</v>
      </c>
      <c r="D21" s="29">
        <v>11700</v>
      </c>
      <c r="E21" s="30"/>
      <c r="F21" s="31"/>
      <c r="G21" s="31"/>
      <c r="H21" s="31"/>
      <c r="I21" s="31"/>
      <c r="J21" s="31"/>
      <c r="K21" s="44" t="s">
        <v>221</v>
      </c>
      <c r="L21" s="41"/>
      <c r="M21" s="41"/>
      <c r="N21" s="41"/>
      <c r="O21" s="42" t="s">
        <v>83</v>
      </c>
      <c r="P21" s="43"/>
      <c r="Q21" s="50"/>
    </row>
    <row r="22" s="3" customFormat="1" ht="44.25" customHeight="1" spans="1:17">
      <c r="A22" s="26">
        <v>12</v>
      </c>
      <c r="B22" s="35" t="s">
        <v>222</v>
      </c>
      <c r="C22" s="28" t="s">
        <v>215</v>
      </c>
      <c r="D22" s="29">
        <v>11700</v>
      </c>
      <c r="E22" s="30"/>
      <c r="F22" s="31"/>
      <c r="G22" s="31"/>
      <c r="H22" s="31"/>
      <c r="I22" s="31"/>
      <c r="J22" s="31"/>
      <c r="K22" s="45" t="s">
        <v>223</v>
      </c>
      <c r="L22" s="41"/>
      <c r="M22" s="41"/>
      <c r="N22" s="41"/>
      <c r="O22" s="42" t="s">
        <v>83</v>
      </c>
      <c r="P22" s="43"/>
      <c r="Q22" s="50"/>
    </row>
    <row r="23" s="3" customFormat="1" ht="44.25" customHeight="1" spans="1:17">
      <c r="A23" s="26">
        <v>13</v>
      </c>
      <c r="B23" s="69" t="s">
        <v>224</v>
      </c>
      <c r="C23" s="28" t="s">
        <v>215</v>
      </c>
      <c r="D23" s="19">
        <v>12600</v>
      </c>
      <c r="E23" s="31"/>
      <c r="F23" s="33"/>
      <c r="G23" s="33"/>
      <c r="H23" s="33"/>
      <c r="I23" s="33"/>
      <c r="J23" s="33"/>
      <c r="K23" s="72" t="s">
        <v>225</v>
      </c>
      <c r="L23" s="41"/>
      <c r="M23" s="41"/>
      <c r="N23" s="41"/>
      <c r="O23" s="42" t="s">
        <v>83</v>
      </c>
      <c r="P23" s="43"/>
      <c r="Q23" s="50"/>
    </row>
    <row r="24" s="3" customFormat="1" ht="44.25" customHeight="1" spans="1:17">
      <c r="A24" s="26">
        <v>14</v>
      </c>
      <c r="B24" s="70" t="s">
        <v>226</v>
      </c>
      <c r="C24" s="28" t="s">
        <v>215</v>
      </c>
      <c r="D24" s="19">
        <v>13050</v>
      </c>
      <c r="E24" s="31"/>
      <c r="F24" s="33"/>
      <c r="G24" s="33"/>
      <c r="H24" s="33"/>
      <c r="I24" s="33"/>
      <c r="J24" s="33"/>
      <c r="K24" s="73" t="s">
        <v>227</v>
      </c>
      <c r="L24" s="41"/>
      <c r="M24" s="41"/>
      <c r="N24" s="41"/>
      <c r="O24" s="42" t="s">
        <v>83</v>
      </c>
      <c r="P24" s="43"/>
      <c r="Q24" s="50"/>
    </row>
    <row r="25" s="3" customFormat="1" ht="44.25" customHeight="1" spans="1:17">
      <c r="A25" s="26">
        <v>15</v>
      </c>
      <c r="B25" s="71" t="s">
        <v>228</v>
      </c>
      <c r="C25" s="28" t="s">
        <v>215</v>
      </c>
      <c r="D25" s="19">
        <v>11700</v>
      </c>
      <c r="E25" s="31"/>
      <c r="F25" s="33"/>
      <c r="G25" s="33"/>
      <c r="H25" s="33"/>
      <c r="I25" s="33"/>
      <c r="J25" s="33"/>
      <c r="K25" s="74" t="s">
        <v>229</v>
      </c>
      <c r="L25" s="41"/>
      <c r="M25" s="41"/>
      <c r="N25" s="41"/>
      <c r="O25" s="42" t="s">
        <v>83</v>
      </c>
      <c r="P25" s="43"/>
      <c r="Q25" s="50"/>
    </row>
    <row r="26" s="3" customFormat="1" ht="55.5" customHeight="1" spans="1:17">
      <c r="A26" s="26">
        <v>16</v>
      </c>
      <c r="B26" s="34" t="s">
        <v>169</v>
      </c>
      <c r="C26" s="28" t="s">
        <v>213</v>
      </c>
      <c r="D26" s="29">
        <v>50</v>
      </c>
      <c r="E26" s="30"/>
      <c r="F26" s="31"/>
      <c r="G26" s="31"/>
      <c r="H26" s="31"/>
      <c r="I26" s="31"/>
      <c r="J26" s="31"/>
      <c r="K26" s="44" t="s">
        <v>170</v>
      </c>
      <c r="L26" s="41" t="s">
        <v>30</v>
      </c>
      <c r="M26" s="41" t="s">
        <v>30</v>
      </c>
      <c r="N26" s="41"/>
      <c r="O26" s="42" t="s">
        <v>70</v>
      </c>
      <c r="P26" s="43"/>
      <c r="Q26" s="50"/>
    </row>
    <row r="27" s="3" customFormat="1" ht="55.5" customHeight="1" spans="1:17">
      <c r="A27" s="26">
        <v>17</v>
      </c>
      <c r="B27" s="34" t="s">
        <v>172</v>
      </c>
      <c r="C27" s="28" t="s">
        <v>213</v>
      </c>
      <c r="D27" s="29">
        <v>30</v>
      </c>
      <c r="E27" s="30"/>
      <c r="F27" s="31"/>
      <c r="G27" s="31"/>
      <c r="H27" s="31"/>
      <c r="I27" s="31"/>
      <c r="J27" s="31"/>
      <c r="K27" s="44" t="s">
        <v>173</v>
      </c>
      <c r="L27" s="41" t="s">
        <v>30</v>
      </c>
      <c r="M27" s="41" t="s">
        <v>30</v>
      </c>
      <c r="N27" s="41"/>
      <c r="O27" s="42" t="s">
        <v>70</v>
      </c>
      <c r="P27" s="43"/>
      <c r="Q27" s="50"/>
    </row>
    <row r="28" s="3" customFormat="1" ht="55.5" customHeight="1" spans="1:17">
      <c r="A28" s="26">
        <v>18</v>
      </c>
      <c r="B28" s="34" t="s">
        <v>174</v>
      </c>
      <c r="C28" s="28" t="s">
        <v>213</v>
      </c>
      <c r="D28" s="29">
        <v>50</v>
      </c>
      <c r="E28" s="30"/>
      <c r="F28" s="31"/>
      <c r="G28" s="31"/>
      <c r="H28" s="31"/>
      <c r="I28" s="31"/>
      <c r="J28" s="31"/>
      <c r="K28" s="44" t="s">
        <v>175</v>
      </c>
      <c r="L28" s="41" t="s">
        <v>30</v>
      </c>
      <c r="M28" s="41" t="s">
        <v>30</v>
      </c>
      <c r="N28" s="41"/>
      <c r="O28" s="42" t="s">
        <v>70</v>
      </c>
      <c r="P28" s="43"/>
      <c r="Q28" s="50"/>
    </row>
  </sheetData>
  <mergeCells count="13">
    <mergeCell ref="A1:P1"/>
    <mergeCell ref="A2:P2"/>
    <mergeCell ref="F3:J3"/>
    <mergeCell ref="T3:X3"/>
    <mergeCell ref="A3:A4"/>
    <mergeCell ref="B3:B4"/>
    <mergeCell ref="C3:C4"/>
    <mergeCell ref="D3:D4"/>
    <mergeCell ref="E3:E4"/>
    <mergeCell ref="N3:N4"/>
    <mergeCell ref="R3:R4"/>
    <mergeCell ref="S3:S4"/>
    <mergeCell ref="Y3:Y4"/>
  </mergeCells>
  <pageMargins left="0.707638888888889" right="0.707638888888889" top="0.747916666666667" bottom="0.747916666666667" header="0.313888888888889" footer="0.313888888888889"/>
  <pageSetup paperSize="9" scale="83" firstPageNumber="4294963191" orientation="landscape" useFirstPageNumber="1"/>
  <headerFooter alignWithMargins="0">
    <oddFooter>&amp;C—&amp;P—    房屋建筑项目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8"/>
  <sheetViews>
    <sheetView showGridLines="0" view="pageBreakPreview" zoomScale="85" zoomScaleNormal="85" workbookViewId="0">
      <pane ySplit="5" topLeftCell="A36" activePane="bottomLeft" state="frozen"/>
      <selection/>
      <selection pane="bottomLeft" activeCell="K15" sqref="K15"/>
    </sheetView>
  </sheetViews>
  <sheetFormatPr defaultColWidth="9" defaultRowHeight="13.5"/>
  <cols>
    <col min="1" max="1" width="4.375" customWidth="1"/>
    <col min="2" max="2" width="25.75" customWidth="1"/>
    <col min="3" max="3" width="12.5" customWidth="1"/>
    <col min="4" max="4" width="11.5" customWidth="1"/>
    <col min="5" max="9" width="11.5" hidden="1" customWidth="1"/>
    <col min="10" max="10" width="10.375" hidden="1" customWidth="1"/>
    <col min="11" max="11" width="60.375" customWidth="1"/>
    <col min="12" max="13" width="9.75" customWidth="1"/>
    <col min="14" max="14" width="6.5" hidden="1" customWidth="1"/>
    <col min="15" max="15" width="18.5" hidden="1" customWidth="1"/>
    <col min="16" max="16" width="15.25" customWidth="1"/>
    <col min="17" max="17" width="26.625" customWidth="1"/>
    <col min="18" max="18" width="13.625" customWidth="1"/>
    <col min="24" max="24" width="11.5" customWidth="1"/>
    <col min="175" max="175" width="4.125" customWidth="1"/>
    <col min="176" max="176" width="42.75" customWidth="1"/>
    <col min="177" max="177" width="15" customWidth="1"/>
    <col min="178" max="185" width="8.75" customWidth="1"/>
    <col min="186" max="186" width="43.875" customWidth="1"/>
    <col min="187" max="188" width="9.75" customWidth="1"/>
    <col min="189" max="189" width="8.375" customWidth="1"/>
    <col min="190" max="190" width="11" customWidth="1"/>
    <col min="191" max="191" width="8.875" customWidth="1"/>
    <col min="431" max="431" width="4.125" customWidth="1"/>
    <col min="432" max="432" width="42.75" customWidth="1"/>
    <col min="433" max="433" width="15" customWidth="1"/>
    <col min="434" max="441" width="8.75" customWidth="1"/>
    <col min="442" max="442" width="43.875" customWidth="1"/>
    <col min="443" max="444" width="9.75" customWidth="1"/>
    <col min="445" max="445" width="8.375" customWidth="1"/>
    <col min="446" max="446" width="11" customWidth="1"/>
    <col min="447" max="447" width="8.875" customWidth="1"/>
    <col min="687" max="687" width="4.125" customWidth="1"/>
    <col min="688" max="688" width="42.75" customWidth="1"/>
    <col min="689" max="689" width="15" customWidth="1"/>
    <col min="690" max="697" width="8.75" customWidth="1"/>
    <col min="698" max="698" width="43.875" customWidth="1"/>
    <col min="699" max="700" width="9.75" customWidth="1"/>
    <col min="701" max="701" width="8.375" customWidth="1"/>
    <col min="702" max="702" width="11" customWidth="1"/>
    <col min="703" max="703" width="8.875" customWidth="1"/>
    <col min="943" max="943" width="4.125" customWidth="1"/>
    <col min="944" max="944" width="42.75" customWidth="1"/>
    <col min="945" max="945" width="15" customWidth="1"/>
    <col min="946" max="953" width="8.75" customWidth="1"/>
    <col min="954" max="954" width="43.875" customWidth="1"/>
    <col min="955" max="956" width="9.75" customWidth="1"/>
    <col min="957" max="957" width="8.375" customWidth="1"/>
    <col min="958" max="958" width="11" customWidth="1"/>
    <col min="959" max="959" width="8.875" customWidth="1"/>
    <col min="1199" max="1199" width="4.125" customWidth="1"/>
    <col min="1200" max="1200" width="42.75" customWidth="1"/>
    <col min="1201" max="1201" width="15" customWidth="1"/>
    <col min="1202" max="1209" width="8.75" customWidth="1"/>
    <col min="1210" max="1210" width="43.875" customWidth="1"/>
    <col min="1211" max="1212" width="9.75" customWidth="1"/>
    <col min="1213" max="1213" width="8.375" customWidth="1"/>
    <col min="1214" max="1214" width="11" customWidth="1"/>
    <col min="1215" max="1215" width="8.875" customWidth="1"/>
    <col min="1455" max="1455" width="4.125" customWidth="1"/>
    <col min="1456" max="1456" width="42.75" customWidth="1"/>
    <col min="1457" max="1457" width="15" customWidth="1"/>
    <col min="1458" max="1465" width="8.75" customWidth="1"/>
    <col min="1466" max="1466" width="43.875" customWidth="1"/>
    <col min="1467" max="1468" width="9.75" customWidth="1"/>
    <col min="1469" max="1469" width="8.375" customWidth="1"/>
    <col min="1470" max="1470" width="11" customWidth="1"/>
    <col min="1471" max="1471" width="8.875" customWidth="1"/>
    <col min="1711" max="1711" width="4.125" customWidth="1"/>
    <col min="1712" max="1712" width="42.75" customWidth="1"/>
    <col min="1713" max="1713" width="15" customWidth="1"/>
    <col min="1714" max="1721" width="8.75" customWidth="1"/>
    <col min="1722" max="1722" width="43.875" customWidth="1"/>
    <col min="1723" max="1724" width="9.75" customWidth="1"/>
    <col min="1725" max="1725" width="8.375" customWidth="1"/>
    <col min="1726" max="1726" width="11" customWidth="1"/>
    <col min="1727" max="1727" width="8.875" customWidth="1"/>
    <col min="1967" max="1967" width="4.125" customWidth="1"/>
    <col min="1968" max="1968" width="42.75" customWidth="1"/>
    <col min="1969" max="1969" width="15" customWidth="1"/>
    <col min="1970" max="1977" width="8.75" customWidth="1"/>
    <col min="1978" max="1978" width="43.875" customWidth="1"/>
    <col min="1979" max="1980" width="9.75" customWidth="1"/>
    <col min="1981" max="1981" width="8.375" customWidth="1"/>
    <col min="1982" max="1982" width="11" customWidth="1"/>
    <col min="1983" max="1983" width="8.875" customWidth="1"/>
    <col min="2223" max="2223" width="4.125" customWidth="1"/>
    <col min="2224" max="2224" width="42.75" customWidth="1"/>
    <col min="2225" max="2225" width="15" customWidth="1"/>
    <col min="2226" max="2233" width="8.75" customWidth="1"/>
    <col min="2234" max="2234" width="43.875" customWidth="1"/>
    <col min="2235" max="2236" width="9.75" customWidth="1"/>
    <col min="2237" max="2237" width="8.375" customWidth="1"/>
    <col min="2238" max="2238" width="11" customWidth="1"/>
    <col min="2239" max="2239" width="8.875" customWidth="1"/>
    <col min="2479" max="2479" width="4.125" customWidth="1"/>
    <col min="2480" max="2480" width="42.75" customWidth="1"/>
    <col min="2481" max="2481" width="15" customWidth="1"/>
    <col min="2482" max="2489" width="8.75" customWidth="1"/>
    <col min="2490" max="2490" width="43.875" customWidth="1"/>
    <col min="2491" max="2492" width="9.75" customWidth="1"/>
    <col min="2493" max="2493" width="8.375" customWidth="1"/>
    <col min="2494" max="2494" width="11" customWidth="1"/>
    <col min="2495" max="2495" width="8.875" customWidth="1"/>
    <col min="2735" max="2735" width="4.125" customWidth="1"/>
    <col min="2736" max="2736" width="42.75" customWidth="1"/>
    <col min="2737" max="2737" width="15" customWidth="1"/>
    <col min="2738" max="2745" width="8.75" customWidth="1"/>
    <col min="2746" max="2746" width="43.875" customWidth="1"/>
    <col min="2747" max="2748" width="9.75" customWidth="1"/>
    <col min="2749" max="2749" width="8.375" customWidth="1"/>
    <col min="2750" max="2750" width="11" customWidth="1"/>
    <col min="2751" max="2751" width="8.875" customWidth="1"/>
    <col min="2991" max="2991" width="4.125" customWidth="1"/>
    <col min="2992" max="2992" width="42.75" customWidth="1"/>
    <col min="2993" max="2993" width="15" customWidth="1"/>
    <col min="2994" max="3001" width="8.75" customWidth="1"/>
    <col min="3002" max="3002" width="43.875" customWidth="1"/>
    <col min="3003" max="3004" width="9.75" customWidth="1"/>
    <col min="3005" max="3005" width="8.375" customWidth="1"/>
    <col min="3006" max="3006" width="11" customWidth="1"/>
    <col min="3007" max="3007" width="8.875" customWidth="1"/>
    <col min="3247" max="3247" width="4.125" customWidth="1"/>
    <col min="3248" max="3248" width="42.75" customWidth="1"/>
    <col min="3249" max="3249" width="15" customWidth="1"/>
    <col min="3250" max="3257" width="8.75" customWidth="1"/>
    <col min="3258" max="3258" width="43.875" customWidth="1"/>
    <col min="3259" max="3260" width="9.75" customWidth="1"/>
    <col min="3261" max="3261" width="8.375" customWidth="1"/>
    <col min="3262" max="3262" width="11" customWidth="1"/>
    <col min="3263" max="3263" width="8.875" customWidth="1"/>
    <col min="3503" max="3503" width="4.125" customWidth="1"/>
    <col min="3504" max="3504" width="42.75" customWidth="1"/>
    <col min="3505" max="3505" width="15" customWidth="1"/>
    <col min="3506" max="3513" width="8.75" customWidth="1"/>
    <col min="3514" max="3514" width="43.875" customWidth="1"/>
    <col min="3515" max="3516" width="9.75" customWidth="1"/>
    <col min="3517" max="3517" width="8.375" customWidth="1"/>
    <col min="3518" max="3518" width="11" customWidth="1"/>
    <col min="3519" max="3519" width="8.875" customWidth="1"/>
    <col min="3759" max="3759" width="4.125" customWidth="1"/>
    <col min="3760" max="3760" width="42.75" customWidth="1"/>
    <col min="3761" max="3761" width="15" customWidth="1"/>
    <col min="3762" max="3769" width="8.75" customWidth="1"/>
    <col min="3770" max="3770" width="43.875" customWidth="1"/>
    <col min="3771" max="3772" width="9.75" customWidth="1"/>
    <col min="3773" max="3773" width="8.375" customWidth="1"/>
    <col min="3774" max="3774" width="11" customWidth="1"/>
    <col min="3775" max="3775" width="8.875" customWidth="1"/>
    <col min="4015" max="4015" width="4.125" customWidth="1"/>
    <col min="4016" max="4016" width="42.75" customWidth="1"/>
    <col min="4017" max="4017" width="15" customWidth="1"/>
    <col min="4018" max="4025" width="8.75" customWidth="1"/>
    <col min="4026" max="4026" width="43.875" customWidth="1"/>
    <col min="4027" max="4028" width="9.75" customWidth="1"/>
    <col min="4029" max="4029" width="8.375" customWidth="1"/>
    <col min="4030" max="4030" width="11" customWidth="1"/>
    <col min="4031" max="4031" width="8.875" customWidth="1"/>
    <col min="4271" max="4271" width="4.125" customWidth="1"/>
    <col min="4272" max="4272" width="42.75" customWidth="1"/>
    <col min="4273" max="4273" width="15" customWidth="1"/>
    <col min="4274" max="4281" width="8.75" customWidth="1"/>
    <col min="4282" max="4282" width="43.875" customWidth="1"/>
    <col min="4283" max="4284" width="9.75" customWidth="1"/>
    <col min="4285" max="4285" width="8.375" customWidth="1"/>
    <col min="4286" max="4286" width="11" customWidth="1"/>
    <col min="4287" max="4287" width="8.875" customWidth="1"/>
    <col min="4527" max="4527" width="4.125" customWidth="1"/>
    <col min="4528" max="4528" width="42.75" customWidth="1"/>
    <col min="4529" max="4529" width="15" customWidth="1"/>
    <col min="4530" max="4537" width="8.75" customWidth="1"/>
    <col min="4538" max="4538" width="43.875" customWidth="1"/>
    <col min="4539" max="4540" width="9.75" customWidth="1"/>
    <col min="4541" max="4541" width="8.375" customWidth="1"/>
    <col min="4542" max="4542" width="11" customWidth="1"/>
    <col min="4543" max="4543" width="8.875" customWidth="1"/>
    <col min="4783" max="4783" width="4.125" customWidth="1"/>
    <col min="4784" max="4784" width="42.75" customWidth="1"/>
    <col min="4785" max="4785" width="15" customWidth="1"/>
    <col min="4786" max="4793" width="8.75" customWidth="1"/>
    <col min="4794" max="4794" width="43.875" customWidth="1"/>
    <col min="4795" max="4796" width="9.75" customWidth="1"/>
    <col min="4797" max="4797" width="8.375" customWidth="1"/>
    <col min="4798" max="4798" width="11" customWidth="1"/>
    <col min="4799" max="4799" width="8.875" customWidth="1"/>
    <col min="5039" max="5039" width="4.125" customWidth="1"/>
    <col min="5040" max="5040" width="42.75" customWidth="1"/>
    <col min="5041" max="5041" width="15" customWidth="1"/>
    <col min="5042" max="5049" width="8.75" customWidth="1"/>
    <col min="5050" max="5050" width="43.875" customWidth="1"/>
    <col min="5051" max="5052" width="9.75" customWidth="1"/>
    <col min="5053" max="5053" width="8.375" customWidth="1"/>
    <col min="5054" max="5054" width="11" customWidth="1"/>
    <col min="5055" max="5055" width="8.875" customWidth="1"/>
    <col min="5295" max="5295" width="4.125" customWidth="1"/>
    <col min="5296" max="5296" width="42.75" customWidth="1"/>
    <col min="5297" max="5297" width="15" customWidth="1"/>
    <col min="5298" max="5305" width="8.75" customWidth="1"/>
    <col min="5306" max="5306" width="43.875" customWidth="1"/>
    <col min="5307" max="5308" width="9.75" customWidth="1"/>
    <col min="5309" max="5309" width="8.375" customWidth="1"/>
    <col min="5310" max="5310" width="11" customWidth="1"/>
    <col min="5311" max="5311" width="8.875" customWidth="1"/>
    <col min="5551" max="5551" width="4.125" customWidth="1"/>
    <col min="5552" max="5552" width="42.75" customWidth="1"/>
    <col min="5553" max="5553" width="15" customWidth="1"/>
    <col min="5554" max="5561" width="8.75" customWidth="1"/>
    <col min="5562" max="5562" width="43.875" customWidth="1"/>
    <col min="5563" max="5564" width="9.75" customWidth="1"/>
    <col min="5565" max="5565" width="8.375" customWidth="1"/>
    <col min="5566" max="5566" width="11" customWidth="1"/>
    <col min="5567" max="5567" width="8.875" customWidth="1"/>
    <col min="5807" max="5807" width="4.125" customWidth="1"/>
    <col min="5808" max="5808" width="42.75" customWidth="1"/>
    <col min="5809" max="5809" width="15" customWidth="1"/>
    <col min="5810" max="5817" width="8.75" customWidth="1"/>
    <col min="5818" max="5818" width="43.875" customWidth="1"/>
    <col min="5819" max="5820" width="9.75" customWidth="1"/>
    <col min="5821" max="5821" width="8.375" customWidth="1"/>
    <col min="5822" max="5822" width="11" customWidth="1"/>
    <col min="5823" max="5823" width="8.875" customWidth="1"/>
    <col min="6063" max="6063" width="4.125" customWidth="1"/>
    <col min="6064" max="6064" width="42.75" customWidth="1"/>
    <col min="6065" max="6065" width="15" customWidth="1"/>
    <col min="6066" max="6073" width="8.75" customWidth="1"/>
    <col min="6074" max="6074" width="43.875" customWidth="1"/>
    <col min="6075" max="6076" width="9.75" customWidth="1"/>
    <col min="6077" max="6077" width="8.375" customWidth="1"/>
    <col min="6078" max="6078" width="11" customWidth="1"/>
    <col min="6079" max="6079" width="8.875" customWidth="1"/>
    <col min="6319" max="6319" width="4.125" customWidth="1"/>
    <col min="6320" max="6320" width="42.75" customWidth="1"/>
    <col min="6321" max="6321" width="15" customWidth="1"/>
    <col min="6322" max="6329" width="8.75" customWidth="1"/>
    <col min="6330" max="6330" width="43.875" customWidth="1"/>
    <col min="6331" max="6332" width="9.75" customWidth="1"/>
    <col min="6333" max="6333" width="8.375" customWidth="1"/>
    <col min="6334" max="6334" width="11" customWidth="1"/>
    <col min="6335" max="6335" width="8.875" customWidth="1"/>
    <col min="6575" max="6575" width="4.125" customWidth="1"/>
    <col min="6576" max="6576" width="42.75" customWidth="1"/>
    <col min="6577" max="6577" width="15" customWidth="1"/>
    <col min="6578" max="6585" width="8.75" customWidth="1"/>
    <col min="6586" max="6586" width="43.875" customWidth="1"/>
    <col min="6587" max="6588" width="9.75" customWidth="1"/>
    <col min="6589" max="6589" width="8.375" customWidth="1"/>
    <col min="6590" max="6590" width="11" customWidth="1"/>
    <col min="6591" max="6591" width="8.875" customWidth="1"/>
    <col min="6831" max="6831" width="4.125" customWidth="1"/>
    <col min="6832" max="6832" width="42.75" customWidth="1"/>
    <col min="6833" max="6833" width="15" customWidth="1"/>
    <col min="6834" max="6841" width="8.75" customWidth="1"/>
    <col min="6842" max="6842" width="43.875" customWidth="1"/>
    <col min="6843" max="6844" width="9.75" customWidth="1"/>
    <col min="6845" max="6845" width="8.375" customWidth="1"/>
    <col min="6846" max="6846" width="11" customWidth="1"/>
    <col min="6847" max="6847" width="8.875" customWidth="1"/>
    <col min="7087" max="7087" width="4.125" customWidth="1"/>
    <col min="7088" max="7088" width="42.75" customWidth="1"/>
    <col min="7089" max="7089" width="15" customWidth="1"/>
    <col min="7090" max="7097" width="8.75" customWidth="1"/>
    <col min="7098" max="7098" width="43.875" customWidth="1"/>
    <col min="7099" max="7100" width="9.75" customWidth="1"/>
    <col min="7101" max="7101" width="8.375" customWidth="1"/>
    <col min="7102" max="7102" width="11" customWidth="1"/>
    <col min="7103" max="7103" width="8.875" customWidth="1"/>
    <col min="7343" max="7343" width="4.125" customWidth="1"/>
    <col min="7344" max="7344" width="42.75" customWidth="1"/>
    <col min="7345" max="7345" width="15" customWidth="1"/>
    <col min="7346" max="7353" width="8.75" customWidth="1"/>
    <col min="7354" max="7354" width="43.875" customWidth="1"/>
    <col min="7355" max="7356" width="9.75" customWidth="1"/>
    <col min="7357" max="7357" width="8.375" customWidth="1"/>
    <col min="7358" max="7358" width="11" customWidth="1"/>
    <col min="7359" max="7359" width="8.875" customWidth="1"/>
    <col min="7599" max="7599" width="4.125" customWidth="1"/>
    <col min="7600" max="7600" width="42.75" customWidth="1"/>
    <col min="7601" max="7601" width="15" customWidth="1"/>
    <col min="7602" max="7609" width="8.75" customWidth="1"/>
    <col min="7610" max="7610" width="43.875" customWidth="1"/>
    <col min="7611" max="7612" width="9.75" customWidth="1"/>
    <col min="7613" max="7613" width="8.375" customWidth="1"/>
    <col min="7614" max="7614" width="11" customWidth="1"/>
    <col min="7615" max="7615" width="8.875" customWidth="1"/>
    <col min="7855" max="7855" width="4.125" customWidth="1"/>
    <col min="7856" max="7856" width="42.75" customWidth="1"/>
    <col min="7857" max="7857" width="15" customWidth="1"/>
    <col min="7858" max="7865" width="8.75" customWidth="1"/>
    <col min="7866" max="7866" width="43.875" customWidth="1"/>
    <col min="7867" max="7868" width="9.75" customWidth="1"/>
    <col min="7869" max="7869" width="8.375" customWidth="1"/>
    <col min="7870" max="7870" width="11" customWidth="1"/>
    <col min="7871" max="7871" width="8.875" customWidth="1"/>
    <col min="8111" max="8111" width="4.125" customWidth="1"/>
    <col min="8112" max="8112" width="42.75" customWidth="1"/>
    <col min="8113" max="8113" width="15" customWidth="1"/>
    <col min="8114" max="8121" width="8.75" customWidth="1"/>
    <col min="8122" max="8122" width="43.875" customWidth="1"/>
    <col min="8123" max="8124" width="9.75" customWidth="1"/>
    <col min="8125" max="8125" width="8.375" customWidth="1"/>
    <col min="8126" max="8126" width="11" customWidth="1"/>
    <col min="8127" max="8127" width="8.875" customWidth="1"/>
    <col min="8367" max="8367" width="4.125" customWidth="1"/>
    <col min="8368" max="8368" width="42.75" customWidth="1"/>
    <col min="8369" max="8369" width="15" customWidth="1"/>
    <col min="8370" max="8377" width="8.75" customWidth="1"/>
    <col min="8378" max="8378" width="43.875" customWidth="1"/>
    <col min="8379" max="8380" width="9.75" customWidth="1"/>
    <col min="8381" max="8381" width="8.375" customWidth="1"/>
    <col min="8382" max="8382" width="11" customWidth="1"/>
    <col min="8383" max="8383" width="8.875" customWidth="1"/>
    <col min="8623" max="8623" width="4.125" customWidth="1"/>
    <col min="8624" max="8624" width="42.75" customWidth="1"/>
    <col min="8625" max="8625" width="15" customWidth="1"/>
    <col min="8626" max="8633" width="8.75" customWidth="1"/>
    <col min="8634" max="8634" width="43.875" customWidth="1"/>
    <col min="8635" max="8636" width="9.75" customWidth="1"/>
    <col min="8637" max="8637" width="8.375" customWidth="1"/>
    <col min="8638" max="8638" width="11" customWidth="1"/>
    <col min="8639" max="8639" width="8.875" customWidth="1"/>
    <col min="8879" max="8879" width="4.125" customWidth="1"/>
    <col min="8880" max="8880" width="42.75" customWidth="1"/>
    <col min="8881" max="8881" width="15" customWidth="1"/>
    <col min="8882" max="8889" width="8.75" customWidth="1"/>
    <col min="8890" max="8890" width="43.875" customWidth="1"/>
    <col min="8891" max="8892" width="9.75" customWidth="1"/>
    <col min="8893" max="8893" width="8.375" customWidth="1"/>
    <col min="8894" max="8894" width="11" customWidth="1"/>
    <col min="8895" max="8895" width="8.875" customWidth="1"/>
    <col min="9135" max="9135" width="4.125" customWidth="1"/>
    <col min="9136" max="9136" width="42.75" customWidth="1"/>
    <col min="9137" max="9137" width="15" customWidth="1"/>
    <col min="9138" max="9145" width="8.75" customWidth="1"/>
    <col min="9146" max="9146" width="43.875" customWidth="1"/>
    <col min="9147" max="9148" width="9.75" customWidth="1"/>
    <col min="9149" max="9149" width="8.375" customWidth="1"/>
    <col min="9150" max="9150" width="11" customWidth="1"/>
    <col min="9151" max="9151" width="8.875" customWidth="1"/>
    <col min="9391" max="9391" width="4.125" customWidth="1"/>
    <col min="9392" max="9392" width="42.75" customWidth="1"/>
    <col min="9393" max="9393" width="15" customWidth="1"/>
    <col min="9394" max="9401" width="8.75" customWidth="1"/>
    <col min="9402" max="9402" width="43.875" customWidth="1"/>
    <col min="9403" max="9404" width="9.75" customWidth="1"/>
    <col min="9405" max="9405" width="8.375" customWidth="1"/>
    <col min="9406" max="9406" width="11" customWidth="1"/>
    <col min="9407" max="9407" width="8.875" customWidth="1"/>
    <col min="9647" max="9647" width="4.125" customWidth="1"/>
    <col min="9648" max="9648" width="42.75" customWidth="1"/>
    <col min="9649" max="9649" width="15" customWidth="1"/>
    <col min="9650" max="9657" width="8.75" customWidth="1"/>
    <col min="9658" max="9658" width="43.875" customWidth="1"/>
    <col min="9659" max="9660" width="9.75" customWidth="1"/>
    <col min="9661" max="9661" width="8.375" customWidth="1"/>
    <col min="9662" max="9662" width="11" customWidth="1"/>
    <col min="9663" max="9663" width="8.875" customWidth="1"/>
    <col min="9903" max="9903" width="4.125" customWidth="1"/>
    <col min="9904" max="9904" width="42.75" customWidth="1"/>
    <col min="9905" max="9905" width="15" customWidth="1"/>
    <col min="9906" max="9913" width="8.75" customWidth="1"/>
    <col min="9914" max="9914" width="43.875" customWidth="1"/>
    <col min="9915" max="9916" width="9.75" customWidth="1"/>
    <col min="9917" max="9917" width="8.375" customWidth="1"/>
    <col min="9918" max="9918" width="11" customWidth="1"/>
    <col min="9919" max="9919" width="8.875" customWidth="1"/>
    <col min="10159" max="10159" width="4.125" customWidth="1"/>
    <col min="10160" max="10160" width="42.75" customWidth="1"/>
    <col min="10161" max="10161" width="15" customWidth="1"/>
    <col min="10162" max="10169" width="8.75" customWidth="1"/>
    <col min="10170" max="10170" width="43.875" customWidth="1"/>
    <col min="10171" max="10172" width="9.75" customWidth="1"/>
    <col min="10173" max="10173" width="8.375" customWidth="1"/>
    <col min="10174" max="10174" width="11" customWidth="1"/>
    <col min="10175" max="10175" width="8.875" customWidth="1"/>
    <col min="10415" max="10415" width="4.125" customWidth="1"/>
    <col min="10416" max="10416" width="42.75" customWidth="1"/>
    <col min="10417" max="10417" width="15" customWidth="1"/>
    <col min="10418" max="10425" width="8.75" customWidth="1"/>
    <col min="10426" max="10426" width="43.875" customWidth="1"/>
    <col min="10427" max="10428" width="9.75" customWidth="1"/>
    <col min="10429" max="10429" width="8.375" customWidth="1"/>
    <col min="10430" max="10430" width="11" customWidth="1"/>
    <col min="10431" max="10431" width="8.875" customWidth="1"/>
    <col min="10671" max="10671" width="4.125" customWidth="1"/>
    <col min="10672" max="10672" width="42.75" customWidth="1"/>
    <col min="10673" max="10673" width="15" customWidth="1"/>
    <col min="10674" max="10681" width="8.75" customWidth="1"/>
    <col min="10682" max="10682" width="43.875" customWidth="1"/>
    <col min="10683" max="10684" width="9.75" customWidth="1"/>
    <col min="10685" max="10685" width="8.375" customWidth="1"/>
    <col min="10686" max="10686" width="11" customWidth="1"/>
    <col min="10687" max="10687" width="8.875" customWidth="1"/>
    <col min="10927" max="10927" width="4.125" customWidth="1"/>
    <col min="10928" max="10928" width="42.75" customWidth="1"/>
    <col min="10929" max="10929" width="15" customWidth="1"/>
    <col min="10930" max="10937" width="8.75" customWidth="1"/>
    <col min="10938" max="10938" width="43.875" customWidth="1"/>
    <col min="10939" max="10940" width="9.75" customWidth="1"/>
    <col min="10941" max="10941" width="8.375" customWidth="1"/>
    <col min="10942" max="10942" width="11" customWidth="1"/>
    <col min="10943" max="10943" width="8.875" customWidth="1"/>
    <col min="11183" max="11183" width="4.125" customWidth="1"/>
    <col min="11184" max="11184" width="42.75" customWidth="1"/>
    <col min="11185" max="11185" width="15" customWidth="1"/>
    <col min="11186" max="11193" width="8.75" customWidth="1"/>
    <col min="11194" max="11194" width="43.875" customWidth="1"/>
    <col min="11195" max="11196" width="9.75" customWidth="1"/>
    <col min="11197" max="11197" width="8.375" customWidth="1"/>
    <col min="11198" max="11198" width="11" customWidth="1"/>
    <col min="11199" max="11199" width="8.875" customWidth="1"/>
    <col min="11439" max="11439" width="4.125" customWidth="1"/>
    <col min="11440" max="11440" width="42.75" customWidth="1"/>
    <col min="11441" max="11441" width="15" customWidth="1"/>
    <col min="11442" max="11449" width="8.75" customWidth="1"/>
    <col min="11450" max="11450" width="43.875" customWidth="1"/>
    <col min="11451" max="11452" width="9.75" customWidth="1"/>
    <col min="11453" max="11453" width="8.375" customWidth="1"/>
    <col min="11454" max="11454" width="11" customWidth="1"/>
    <col min="11455" max="11455" width="8.875" customWidth="1"/>
    <col min="11695" max="11695" width="4.125" customWidth="1"/>
    <col min="11696" max="11696" width="42.75" customWidth="1"/>
    <col min="11697" max="11697" width="15" customWidth="1"/>
    <col min="11698" max="11705" width="8.75" customWidth="1"/>
    <col min="11706" max="11706" width="43.875" customWidth="1"/>
    <col min="11707" max="11708" width="9.75" customWidth="1"/>
    <col min="11709" max="11709" width="8.375" customWidth="1"/>
    <col min="11710" max="11710" width="11" customWidth="1"/>
    <col min="11711" max="11711" width="8.875" customWidth="1"/>
    <col min="11951" max="11951" width="4.125" customWidth="1"/>
    <col min="11952" max="11952" width="42.75" customWidth="1"/>
    <col min="11953" max="11953" width="15" customWidth="1"/>
    <col min="11954" max="11961" width="8.75" customWidth="1"/>
    <col min="11962" max="11962" width="43.875" customWidth="1"/>
    <col min="11963" max="11964" width="9.75" customWidth="1"/>
    <col min="11965" max="11965" width="8.375" customWidth="1"/>
    <col min="11966" max="11966" width="11" customWidth="1"/>
    <col min="11967" max="11967" width="8.875" customWidth="1"/>
    <col min="12207" max="12207" width="4.125" customWidth="1"/>
    <col min="12208" max="12208" width="42.75" customWidth="1"/>
    <col min="12209" max="12209" width="15" customWidth="1"/>
    <col min="12210" max="12217" width="8.75" customWidth="1"/>
    <col min="12218" max="12218" width="43.875" customWidth="1"/>
    <col min="12219" max="12220" width="9.75" customWidth="1"/>
    <col min="12221" max="12221" width="8.375" customWidth="1"/>
    <col min="12222" max="12222" width="11" customWidth="1"/>
    <col min="12223" max="12223" width="8.875" customWidth="1"/>
    <col min="12463" max="12463" width="4.125" customWidth="1"/>
    <col min="12464" max="12464" width="42.75" customWidth="1"/>
    <col min="12465" max="12465" width="15" customWidth="1"/>
    <col min="12466" max="12473" width="8.75" customWidth="1"/>
    <col min="12474" max="12474" width="43.875" customWidth="1"/>
    <col min="12475" max="12476" width="9.75" customWidth="1"/>
    <col min="12477" max="12477" width="8.375" customWidth="1"/>
    <col min="12478" max="12478" width="11" customWidth="1"/>
    <col min="12479" max="12479" width="8.875" customWidth="1"/>
    <col min="12719" max="12719" width="4.125" customWidth="1"/>
    <col min="12720" max="12720" width="42.75" customWidth="1"/>
    <col min="12721" max="12721" width="15" customWidth="1"/>
    <col min="12722" max="12729" width="8.75" customWidth="1"/>
    <col min="12730" max="12730" width="43.875" customWidth="1"/>
    <col min="12731" max="12732" width="9.75" customWidth="1"/>
    <col min="12733" max="12733" width="8.375" customWidth="1"/>
    <col min="12734" max="12734" width="11" customWidth="1"/>
    <col min="12735" max="12735" width="8.875" customWidth="1"/>
    <col min="12975" max="12975" width="4.125" customWidth="1"/>
    <col min="12976" max="12976" width="42.75" customWidth="1"/>
    <col min="12977" max="12977" width="15" customWidth="1"/>
    <col min="12978" max="12985" width="8.75" customWidth="1"/>
    <col min="12986" max="12986" width="43.875" customWidth="1"/>
    <col min="12987" max="12988" width="9.75" customWidth="1"/>
    <col min="12989" max="12989" width="8.375" customWidth="1"/>
    <col min="12990" max="12990" width="11" customWidth="1"/>
    <col min="12991" max="12991" width="8.875" customWidth="1"/>
    <col min="13231" max="13231" width="4.125" customWidth="1"/>
    <col min="13232" max="13232" width="42.75" customWidth="1"/>
    <col min="13233" max="13233" width="15" customWidth="1"/>
    <col min="13234" max="13241" width="8.75" customWidth="1"/>
    <col min="13242" max="13242" width="43.875" customWidth="1"/>
    <col min="13243" max="13244" width="9.75" customWidth="1"/>
    <col min="13245" max="13245" width="8.375" customWidth="1"/>
    <col min="13246" max="13246" width="11" customWidth="1"/>
    <col min="13247" max="13247" width="8.875" customWidth="1"/>
    <col min="13487" max="13487" width="4.125" customWidth="1"/>
    <col min="13488" max="13488" width="42.75" customWidth="1"/>
    <col min="13489" max="13489" width="15" customWidth="1"/>
    <col min="13490" max="13497" width="8.75" customWidth="1"/>
    <col min="13498" max="13498" width="43.875" customWidth="1"/>
    <col min="13499" max="13500" width="9.75" customWidth="1"/>
    <col min="13501" max="13501" width="8.375" customWidth="1"/>
    <col min="13502" max="13502" width="11" customWidth="1"/>
    <col min="13503" max="13503" width="8.875" customWidth="1"/>
    <col min="13743" max="13743" width="4.125" customWidth="1"/>
    <col min="13744" max="13744" width="42.75" customWidth="1"/>
    <col min="13745" max="13745" width="15" customWidth="1"/>
    <col min="13746" max="13753" width="8.75" customWidth="1"/>
    <col min="13754" max="13754" width="43.875" customWidth="1"/>
    <col min="13755" max="13756" width="9.75" customWidth="1"/>
    <col min="13757" max="13757" width="8.375" customWidth="1"/>
    <col min="13758" max="13758" width="11" customWidth="1"/>
    <col min="13759" max="13759" width="8.875" customWidth="1"/>
    <col min="13999" max="13999" width="4.125" customWidth="1"/>
    <col min="14000" max="14000" width="42.75" customWidth="1"/>
    <col min="14001" max="14001" width="15" customWidth="1"/>
    <col min="14002" max="14009" width="8.75" customWidth="1"/>
    <col min="14010" max="14010" width="43.875" customWidth="1"/>
    <col min="14011" max="14012" width="9.75" customWidth="1"/>
    <col min="14013" max="14013" width="8.375" customWidth="1"/>
    <col min="14014" max="14014" width="11" customWidth="1"/>
    <col min="14015" max="14015" width="8.875" customWidth="1"/>
    <col min="14255" max="14255" width="4.125" customWidth="1"/>
    <col min="14256" max="14256" width="42.75" customWidth="1"/>
    <col min="14257" max="14257" width="15" customWidth="1"/>
    <col min="14258" max="14265" width="8.75" customWidth="1"/>
    <col min="14266" max="14266" width="43.875" customWidth="1"/>
    <col min="14267" max="14268" width="9.75" customWidth="1"/>
    <col min="14269" max="14269" width="8.375" customWidth="1"/>
    <col min="14270" max="14270" width="11" customWidth="1"/>
    <col min="14271" max="14271" width="8.875" customWidth="1"/>
    <col min="14511" max="14511" width="4.125" customWidth="1"/>
    <col min="14512" max="14512" width="42.75" customWidth="1"/>
    <col min="14513" max="14513" width="15" customWidth="1"/>
    <col min="14514" max="14521" width="8.75" customWidth="1"/>
    <col min="14522" max="14522" width="43.875" customWidth="1"/>
    <col min="14523" max="14524" width="9.75" customWidth="1"/>
    <col min="14525" max="14525" width="8.375" customWidth="1"/>
    <col min="14526" max="14526" width="11" customWidth="1"/>
    <col min="14527" max="14527" width="8.875" customWidth="1"/>
    <col min="14767" max="14767" width="4.125" customWidth="1"/>
    <col min="14768" max="14768" width="42.75" customWidth="1"/>
    <col min="14769" max="14769" width="15" customWidth="1"/>
    <col min="14770" max="14777" width="8.75" customWidth="1"/>
    <col min="14778" max="14778" width="43.875" customWidth="1"/>
    <col min="14779" max="14780" width="9.75" customWidth="1"/>
    <col min="14781" max="14781" width="8.375" customWidth="1"/>
    <col min="14782" max="14782" width="11" customWidth="1"/>
    <col min="14783" max="14783" width="8.875" customWidth="1"/>
    <col min="15023" max="15023" width="4.125" customWidth="1"/>
    <col min="15024" max="15024" width="42.75" customWidth="1"/>
    <col min="15025" max="15025" width="15" customWidth="1"/>
    <col min="15026" max="15033" width="8.75" customWidth="1"/>
    <col min="15034" max="15034" width="43.875" customWidth="1"/>
    <col min="15035" max="15036" width="9.75" customWidth="1"/>
    <col min="15037" max="15037" width="8.375" customWidth="1"/>
    <col min="15038" max="15038" width="11" customWidth="1"/>
    <col min="15039" max="15039" width="8.875" customWidth="1"/>
    <col min="15279" max="15279" width="4.125" customWidth="1"/>
    <col min="15280" max="15280" width="42.75" customWidth="1"/>
    <col min="15281" max="15281" width="15" customWidth="1"/>
    <col min="15282" max="15289" width="8.75" customWidth="1"/>
    <col min="15290" max="15290" width="43.875" customWidth="1"/>
    <col min="15291" max="15292" width="9.75" customWidth="1"/>
    <col min="15293" max="15293" width="8.375" customWidth="1"/>
    <col min="15294" max="15294" width="11" customWidth="1"/>
    <col min="15295" max="15295" width="8.875" customWidth="1"/>
    <col min="15535" max="15535" width="4.125" customWidth="1"/>
    <col min="15536" max="15536" width="42.75" customWidth="1"/>
    <col min="15537" max="15537" width="15" customWidth="1"/>
    <col min="15538" max="15545" width="8.75" customWidth="1"/>
    <col min="15546" max="15546" width="43.875" customWidth="1"/>
    <col min="15547" max="15548" width="9.75" customWidth="1"/>
    <col min="15549" max="15549" width="8.375" customWidth="1"/>
    <col min="15550" max="15550" width="11" customWidth="1"/>
    <col min="15551" max="15551" width="8.875" customWidth="1"/>
    <col min="15791" max="15791" width="4.125" customWidth="1"/>
    <col min="15792" max="15792" width="42.75" customWidth="1"/>
    <col min="15793" max="15793" width="15" customWidth="1"/>
    <col min="15794" max="15801" width="8.75" customWidth="1"/>
    <col min="15802" max="15802" width="43.875" customWidth="1"/>
    <col min="15803" max="15804" width="9.75" customWidth="1"/>
    <col min="15805" max="15805" width="8.375" customWidth="1"/>
    <col min="15806" max="15806" width="11" customWidth="1"/>
    <col min="15807" max="15807" width="8.875" customWidth="1"/>
    <col min="16047" max="16047" width="4.125" customWidth="1"/>
    <col min="16048" max="16048" width="42.75" customWidth="1"/>
    <col min="16049" max="16049" width="15" customWidth="1"/>
    <col min="16050" max="16057" width="8.75" customWidth="1"/>
    <col min="16058" max="16058" width="43.875" customWidth="1"/>
    <col min="16059" max="16060" width="9.75" customWidth="1"/>
    <col min="16061" max="16061" width="8.375" customWidth="1"/>
    <col min="16062" max="16062" width="11" customWidth="1"/>
    <col min="16063" max="16063" width="8.875" customWidth="1"/>
  </cols>
  <sheetData>
    <row r="1" ht="31.5" customHeight="1" spans="1:24">
      <c r="A1" s="4" t="s">
        <v>230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X1" s="46"/>
    </row>
    <row r="2" ht="14.25" customHeight="1" spans="1:2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X2" s="46"/>
    </row>
    <row r="3" ht="22.5" customHeight="1" spans="1:25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8" t="s">
        <v>197</v>
      </c>
      <c r="G3" s="8"/>
      <c r="H3" s="8"/>
      <c r="I3" s="8"/>
      <c r="J3" s="8"/>
      <c r="K3" s="36" t="s">
        <v>9</v>
      </c>
      <c r="L3" s="36" t="s">
        <v>10</v>
      </c>
      <c r="M3" s="36" t="s">
        <v>11</v>
      </c>
      <c r="N3" s="6" t="s">
        <v>12</v>
      </c>
      <c r="O3" s="36" t="s">
        <v>13</v>
      </c>
      <c r="P3" s="36" t="s">
        <v>14</v>
      </c>
      <c r="R3" s="7" t="s">
        <v>5</v>
      </c>
      <c r="S3" s="7" t="s">
        <v>6</v>
      </c>
      <c r="T3" s="8" t="s">
        <v>197</v>
      </c>
      <c r="U3" s="8"/>
      <c r="V3" s="8"/>
      <c r="W3" s="8"/>
      <c r="X3" s="8"/>
      <c r="Y3" s="51" t="s">
        <v>105</v>
      </c>
    </row>
    <row r="4" ht="22.5" customHeight="1" spans="1:25">
      <c r="A4" s="9"/>
      <c r="B4" s="9"/>
      <c r="C4" s="9"/>
      <c r="D4" s="10"/>
      <c r="E4" s="10"/>
      <c r="F4" s="8" t="s">
        <v>17</v>
      </c>
      <c r="G4" s="8" t="s">
        <v>18</v>
      </c>
      <c r="H4" s="8" t="s">
        <v>19</v>
      </c>
      <c r="I4" s="8" t="s">
        <v>20</v>
      </c>
      <c r="J4" s="8" t="s">
        <v>21</v>
      </c>
      <c r="K4" s="37"/>
      <c r="L4" s="37"/>
      <c r="M4" s="37"/>
      <c r="N4" s="9"/>
      <c r="O4" s="37"/>
      <c r="P4" s="37"/>
      <c r="R4" s="10"/>
      <c r="S4" s="10"/>
      <c r="T4" s="8" t="s">
        <v>17</v>
      </c>
      <c r="U4" s="8" t="s">
        <v>18</v>
      </c>
      <c r="V4" s="8" t="s">
        <v>19</v>
      </c>
      <c r="W4" s="8" t="s">
        <v>20</v>
      </c>
      <c r="X4" s="8" t="s">
        <v>21</v>
      </c>
      <c r="Y4" s="52"/>
    </row>
    <row r="5" ht="14.25" customHeight="1" spans="1:25">
      <c r="A5" s="11"/>
      <c r="B5" s="11" t="s">
        <v>22</v>
      </c>
      <c r="C5" s="12">
        <f t="shared" ref="C5:J5" si="0">C6+C8+C10+C23</f>
        <v>19</v>
      </c>
      <c r="D5" s="12">
        <f t="shared" si="0"/>
        <v>61371</v>
      </c>
      <c r="E5" s="12">
        <f t="shared" si="0"/>
        <v>0</v>
      </c>
      <c r="F5" s="12">
        <f t="shared" si="0"/>
        <v>1000</v>
      </c>
      <c r="G5" s="12">
        <f t="shared" si="0"/>
        <v>1000</v>
      </c>
      <c r="H5" s="12">
        <f t="shared" si="0"/>
        <v>0</v>
      </c>
      <c r="I5" s="12">
        <f t="shared" si="0"/>
        <v>0</v>
      </c>
      <c r="J5" s="12">
        <f t="shared" si="0"/>
        <v>0</v>
      </c>
      <c r="K5" s="38"/>
      <c r="L5" s="12"/>
      <c r="M5" s="12"/>
      <c r="N5" s="12"/>
      <c r="O5" s="12"/>
      <c r="P5" s="12"/>
      <c r="R5" s="47">
        <f t="shared" ref="R5:X5" si="1">SUM(D6:D22)</f>
        <v>4842</v>
      </c>
      <c r="S5" s="47">
        <f t="shared" si="1"/>
        <v>0</v>
      </c>
      <c r="T5" s="47">
        <f t="shared" si="1"/>
        <v>2000</v>
      </c>
      <c r="U5" s="47">
        <f t="shared" si="1"/>
        <v>2000</v>
      </c>
      <c r="V5" s="47">
        <f t="shared" si="1"/>
        <v>0</v>
      </c>
      <c r="W5" s="47">
        <f t="shared" si="1"/>
        <v>0</v>
      </c>
      <c r="X5" s="47">
        <f t="shared" si="1"/>
        <v>0</v>
      </c>
      <c r="Y5" s="47" t="e">
        <f>SUM(#REF!)</f>
        <v>#REF!</v>
      </c>
    </row>
    <row r="6" ht="24" customHeight="1" spans="1:17">
      <c r="A6" s="13"/>
      <c r="B6" s="14" t="s">
        <v>99</v>
      </c>
      <c r="C6" s="13">
        <f>SUBTOTAL(3,C7)</f>
        <v>1</v>
      </c>
      <c r="D6" s="13">
        <f>SUBTOTAL(9,D7)</f>
        <v>1000</v>
      </c>
      <c r="E6" s="15">
        <f t="shared" ref="E6:J6" si="2">SUBTOTAL(9,E7)</f>
        <v>0</v>
      </c>
      <c r="F6" s="15">
        <f t="shared" si="2"/>
        <v>0</v>
      </c>
      <c r="G6" s="15">
        <f t="shared" si="2"/>
        <v>0</v>
      </c>
      <c r="H6" s="15">
        <f t="shared" si="2"/>
        <v>0</v>
      </c>
      <c r="I6" s="15">
        <f t="shared" si="2"/>
        <v>0</v>
      </c>
      <c r="J6" s="15">
        <f t="shared" si="2"/>
        <v>0</v>
      </c>
      <c r="K6" s="14"/>
      <c r="L6" s="13"/>
      <c r="M6" s="13"/>
      <c r="N6" s="13"/>
      <c r="O6" s="13"/>
      <c r="P6" s="13"/>
      <c r="Q6" s="48"/>
    </row>
    <row r="7" s="1" customFormat="1" ht="66.75" customHeight="1" spans="1:17">
      <c r="A7" s="16">
        <v>1</v>
      </c>
      <c r="B7" s="17" t="s">
        <v>231</v>
      </c>
      <c r="C7" s="18" t="s">
        <v>232</v>
      </c>
      <c r="D7" s="19">
        <v>1000</v>
      </c>
      <c r="E7" s="19"/>
      <c r="F7" s="19"/>
      <c r="G7" s="19"/>
      <c r="H7" s="19"/>
      <c r="I7" s="19"/>
      <c r="J7" s="19"/>
      <c r="K7" s="39" t="s">
        <v>200</v>
      </c>
      <c r="L7" s="19"/>
      <c r="M7" s="19"/>
      <c r="N7" s="19"/>
      <c r="O7" s="18" t="s">
        <v>103</v>
      </c>
      <c r="P7" s="19"/>
      <c r="Q7" s="49"/>
    </row>
    <row r="8" ht="24.75" customHeight="1" spans="1:17">
      <c r="A8" s="13"/>
      <c r="B8" s="14" t="s">
        <v>88</v>
      </c>
      <c r="C8" s="13">
        <f>SUBTOTAL(3,C9)</f>
        <v>1</v>
      </c>
      <c r="D8" s="13">
        <f>SUBTOTAL(9,D9)</f>
        <v>1000</v>
      </c>
      <c r="E8" s="15">
        <f t="shared" ref="E8" si="3">SUBTOTAL(9,E9)</f>
        <v>0</v>
      </c>
      <c r="F8" s="15">
        <f t="shared" ref="F8" si="4">SUBTOTAL(9,F9)</f>
        <v>1000</v>
      </c>
      <c r="G8" s="15">
        <f t="shared" ref="G8" si="5">SUBTOTAL(9,G9)</f>
        <v>1000</v>
      </c>
      <c r="H8" s="15">
        <f t="shared" ref="H8" si="6">SUBTOTAL(9,H9)</f>
        <v>0</v>
      </c>
      <c r="I8" s="15">
        <f t="shared" ref="I8" si="7">SUBTOTAL(9,I9)</f>
        <v>0</v>
      </c>
      <c r="J8" s="15">
        <f t="shared" ref="J8" si="8">SUBTOTAL(9,J9)</f>
        <v>0</v>
      </c>
      <c r="K8" s="14"/>
      <c r="L8" s="13"/>
      <c r="M8" s="13"/>
      <c r="N8" s="13"/>
      <c r="O8" s="13"/>
      <c r="P8" s="13"/>
      <c r="Q8" s="48"/>
    </row>
    <row r="9" ht="42" customHeight="1" spans="1:17">
      <c r="A9" s="16">
        <v>2</v>
      </c>
      <c r="B9" s="20" t="s">
        <v>151</v>
      </c>
      <c r="C9" s="20" t="s">
        <v>233</v>
      </c>
      <c r="D9" s="19">
        <v>1000</v>
      </c>
      <c r="E9" s="21"/>
      <c r="F9" s="19">
        <v>1000</v>
      </c>
      <c r="G9" s="19">
        <v>1000</v>
      </c>
      <c r="H9" s="21"/>
      <c r="I9" s="21"/>
      <c r="J9" s="21"/>
      <c r="K9" s="39" t="s">
        <v>234</v>
      </c>
      <c r="L9" s="18" t="s">
        <v>30</v>
      </c>
      <c r="M9" s="18" t="s">
        <v>30</v>
      </c>
      <c r="N9" s="18"/>
      <c r="O9" s="18" t="s">
        <v>96</v>
      </c>
      <c r="P9" s="16"/>
      <c r="Q9" s="48"/>
    </row>
    <row r="10" s="2" customFormat="1" ht="24" customHeight="1" spans="1:17">
      <c r="A10" s="13"/>
      <c r="B10" s="14" t="s">
        <v>40</v>
      </c>
      <c r="C10" s="13">
        <f>SUBTOTAL(3,C11:C22)</f>
        <v>12</v>
      </c>
      <c r="D10" s="13">
        <f>SUBTOTAL(9,D11:D22)</f>
        <v>421</v>
      </c>
      <c r="E10" s="15">
        <f t="shared" ref="E10" si="9">SUBTOTAL(9,E11)</f>
        <v>0</v>
      </c>
      <c r="F10" s="15">
        <f t="shared" ref="F10" si="10">SUBTOTAL(9,F11)</f>
        <v>0</v>
      </c>
      <c r="G10" s="15">
        <f t="shared" ref="G10" si="11">SUBTOTAL(9,G11)</f>
        <v>0</v>
      </c>
      <c r="H10" s="15">
        <f t="shared" ref="H10" si="12">SUBTOTAL(9,H11)</f>
        <v>0</v>
      </c>
      <c r="I10" s="15">
        <f t="shared" ref="I10" si="13">SUBTOTAL(9,I11)</f>
        <v>0</v>
      </c>
      <c r="J10" s="15">
        <f t="shared" ref="J10" si="14">SUBTOTAL(9,J11)</f>
        <v>0</v>
      </c>
      <c r="K10" s="14"/>
      <c r="L10" s="13"/>
      <c r="M10" s="13"/>
      <c r="N10" s="13"/>
      <c r="O10" s="13"/>
      <c r="P10" s="13"/>
      <c r="Q10" s="48"/>
    </row>
    <row r="11" s="2" customFormat="1" ht="49.5" customHeight="1" spans="1:17">
      <c r="A11" s="16">
        <v>3</v>
      </c>
      <c r="B11" s="22" t="s">
        <v>235</v>
      </c>
      <c r="C11" s="23" t="s">
        <v>236</v>
      </c>
      <c r="D11" s="23">
        <v>30</v>
      </c>
      <c r="E11" s="21"/>
      <c r="F11" s="24"/>
      <c r="G11" s="24"/>
      <c r="H11" s="24"/>
      <c r="I11" s="24"/>
      <c r="J11" s="24"/>
      <c r="K11" s="23" t="s">
        <v>208</v>
      </c>
      <c r="L11" s="18" t="s">
        <v>30</v>
      </c>
      <c r="M11" s="18" t="s">
        <v>30</v>
      </c>
      <c r="N11" s="23"/>
      <c r="O11" s="18" t="s">
        <v>45</v>
      </c>
      <c r="P11" s="16"/>
      <c r="Q11" s="48"/>
    </row>
    <row r="12" s="2" customFormat="1" ht="49.5" customHeight="1" spans="1:17">
      <c r="A12" s="16">
        <v>4</v>
      </c>
      <c r="B12" s="22" t="s">
        <v>237</v>
      </c>
      <c r="C12" s="23" t="s">
        <v>236</v>
      </c>
      <c r="D12" s="23">
        <v>30</v>
      </c>
      <c r="E12" s="21"/>
      <c r="F12" s="24"/>
      <c r="G12" s="24"/>
      <c r="H12" s="24"/>
      <c r="I12" s="24"/>
      <c r="J12" s="24"/>
      <c r="K12" s="23" t="s">
        <v>208</v>
      </c>
      <c r="L12" s="18" t="s">
        <v>30</v>
      </c>
      <c r="M12" s="18" t="s">
        <v>30</v>
      </c>
      <c r="N12" s="23"/>
      <c r="O12" s="18" t="s">
        <v>45</v>
      </c>
      <c r="P12" s="16"/>
      <c r="Q12" s="48"/>
    </row>
    <row r="13" s="2" customFormat="1" ht="49.5" customHeight="1" spans="1:17">
      <c r="A13" s="16">
        <v>5</v>
      </c>
      <c r="B13" s="22" t="s">
        <v>238</v>
      </c>
      <c r="C13" s="23" t="s">
        <v>236</v>
      </c>
      <c r="D13" s="23">
        <v>40</v>
      </c>
      <c r="E13" s="21"/>
      <c r="F13" s="24"/>
      <c r="G13" s="24"/>
      <c r="H13" s="24"/>
      <c r="I13" s="24"/>
      <c r="J13" s="24"/>
      <c r="K13" s="23" t="s">
        <v>239</v>
      </c>
      <c r="L13" s="18" t="s">
        <v>30</v>
      </c>
      <c r="M13" s="18" t="s">
        <v>30</v>
      </c>
      <c r="N13" s="23"/>
      <c r="O13" s="18" t="s">
        <v>45</v>
      </c>
      <c r="P13" s="16"/>
      <c r="Q13" s="48"/>
    </row>
    <row r="14" s="2" customFormat="1" ht="49.5" customHeight="1" spans="1:17">
      <c r="A14" s="16">
        <v>6</v>
      </c>
      <c r="B14" s="22" t="s">
        <v>240</v>
      </c>
      <c r="C14" s="23" t="s">
        <v>236</v>
      </c>
      <c r="D14" s="23">
        <v>55</v>
      </c>
      <c r="E14" s="21"/>
      <c r="F14" s="24"/>
      <c r="G14" s="24"/>
      <c r="H14" s="24"/>
      <c r="I14" s="24"/>
      <c r="J14" s="24"/>
      <c r="K14" s="23" t="s">
        <v>241</v>
      </c>
      <c r="L14" s="18" t="s">
        <v>30</v>
      </c>
      <c r="M14" s="18" t="s">
        <v>30</v>
      </c>
      <c r="N14" s="23"/>
      <c r="O14" s="18" t="s">
        <v>45</v>
      </c>
      <c r="P14" s="16"/>
      <c r="Q14" s="48"/>
    </row>
    <row r="15" s="2" customFormat="1" ht="49.5" customHeight="1" spans="1:17">
      <c r="A15" s="16">
        <v>7</v>
      </c>
      <c r="B15" s="22" t="s">
        <v>242</v>
      </c>
      <c r="C15" s="23" t="s">
        <v>236</v>
      </c>
      <c r="D15" s="23">
        <v>39</v>
      </c>
      <c r="E15" s="21"/>
      <c r="F15" s="24"/>
      <c r="G15" s="24"/>
      <c r="H15" s="24"/>
      <c r="I15" s="24"/>
      <c r="J15" s="24"/>
      <c r="K15" s="23" t="s">
        <v>243</v>
      </c>
      <c r="L15" s="18" t="s">
        <v>30</v>
      </c>
      <c r="M15" s="18" t="s">
        <v>30</v>
      </c>
      <c r="N15" s="23"/>
      <c r="O15" s="18" t="s">
        <v>45</v>
      </c>
      <c r="P15" s="16"/>
      <c r="Q15" s="48"/>
    </row>
    <row r="16" s="2" customFormat="1" ht="49.5" customHeight="1" spans="1:17">
      <c r="A16" s="16">
        <v>8</v>
      </c>
      <c r="B16" s="22" t="s">
        <v>244</v>
      </c>
      <c r="C16" s="23" t="s">
        <v>236</v>
      </c>
      <c r="D16" s="25">
        <v>30</v>
      </c>
      <c r="E16" s="21"/>
      <c r="F16" s="24"/>
      <c r="G16" s="24"/>
      <c r="H16" s="24"/>
      <c r="I16" s="24"/>
      <c r="J16" s="24"/>
      <c r="K16" s="25" t="s">
        <v>208</v>
      </c>
      <c r="L16" s="18" t="s">
        <v>30</v>
      </c>
      <c r="M16" s="18" t="s">
        <v>30</v>
      </c>
      <c r="N16" s="25"/>
      <c r="O16" s="18" t="s">
        <v>45</v>
      </c>
      <c r="P16" s="16"/>
      <c r="Q16" s="48"/>
    </row>
    <row r="17" s="2" customFormat="1" ht="49.5" customHeight="1" spans="1:17">
      <c r="A17" s="16">
        <v>9</v>
      </c>
      <c r="B17" s="22" t="s">
        <v>245</v>
      </c>
      <c r="C17" s="23" t="s">
        <v>236</v>
      </c>
      <c r="D17" s="23">
        <v>31</v>
      </c>
      <c r="E17" s="21"/>
      <c r="F17" s="24"/>
      <c r="G17" s="24"/>
      <c r="H17" s="24"/>
      <c r="I17" s="24"/>
      <c r="J17" s="24"/>
      <c r="K17" s="23" t="s">
        <v>206</v>
      </c>
      <c r="L17" s="18" t="s">
        <v>30</v>
      </c>
      <c r="M17" s="18" t="s">
        <v>30</v>
      </c>
      <c r="N17" s="23"/>
      <c r="O17" s="18" t="s">
        <v>45</v>
      </c>
      <c r="P17" s="16"/>
      <c r="Q17" s="48"/>
    </row>
    <row r="18" s="2" customFormat="1" ht="49.5" customHeight="1" spans="1:17">
      <c r="A18" s="16">
        <v>10</v>
      </c>
      <c r="B18" s="22" t="s">
        <v>246</v>
      </c>
      <c r="C18" s="23" t="s">
        <v>236</v>
      </c>
      <c r="D18" s="23">
        <v>30</v>
      </c>
      <c r="E18" s="21"/>
      <c r="F18" s="24"/>
      <c r="G18" s="24"/>
      <c r="H18" s="24"/>
      <c r="I18" s="24"/>
      <c r="J18" s="24"/>
      <c r="K18" s="23" t="s">
        <v>208</v>
      </c>
      <c r="L18" s="18" t="s">
        <v>30</v>
      </c>
      <c r="M18" s="18" t="s">
        <v>30</v>
      </c>
      <c r="N18" s="23"/>
      <c r="O18" s="18" t="s">
        <v>45</v>
      </c>
      <c r="P18" s="16"/>
      <c r="Q18" s="48"/>
    </row>
    <row r="19" s="2" customFormat="1" ht="49.5" customHeight="1" spans="1:17">
      <c r="A19" s="16">
        <v>11</v>
      </c>
      <c r="B19" s="22" t="s">
        <v>247</v>
      </c>
      <c r="C19" s="23" t="s">
        <v>236</v>
      </c>
      <c r="D19" s="23">
        <v>30</v>
      </c>
      <c r="E19" s="21"/>
      <c r="F19" s="24"/>
      <c r="G19" s="24"/>
      <c r="H19" s="24"/>
      <c r="I19" s="24"/>
      <c r="J19" s="24"/>
      <c r="K19" s="23" t="s">
        <v>208</v>
      </c>
      <c r="L19" s="18" t="s">
        <v>30</v>
      </c>
      <c r="M19" s="18" t="s">
        <v>30</v>
      </c>
      <c r="N19" s="23"/>
      <c r="O19" s="18" t="s">
        <v>45</v>
      </c>
      <c r="P19" s="16"/>
      <c r="Q19" s="48"/>
    </row>
    <row r="20" s="2" customFormat="1" ht="49.5" customHeight="1" spans="1:17">
      <c r="A20" s="16">
        <v>12</v>
      </c>
      <c r="B20" s="22" t="s">
        <v>248</v>
      </c>
      <c r="C20" s="23" t="s">
        <v>236</v>
      </c>
      <c r="D20" s="23">
        <v>30</v>
      </c>
      <c r="E20" s="21"/>
      <c r="F20" s="24"/>
      <c r="G20" s="24"/>
      <c r="H20" s="24"/>
      <c r="I20" s="24"/>
      <c r="J20" s="24"/>
      <c r="K20" s="23" t="s">
        <v>208</v>
      </c>
      <c r="L20" s="18" t="s">
        <v>30</v>
      </c>
      <c r="M20" s="18" t="s">
        <v>30</v>
      </c>
      <c r="N20" s="23"/>
      <c r="O20" s="18" t="s">
        <v>45</v>
      </c>
      <c r="P20" s="16"/>
      <c r="Q20" s="48"/>
    </row>
    <row r="21" s="2" customFormat="1" ht="49.5" customHeight="1" spans="1:17">
      <c r="A21" s="16">
        <v>13</v>
      </c>
      <c r="B21" s="22" t="s">
        <v>249</v>
      </c>
      <c r="C21" s="23" t="s">
        <v>236</v>
      </c>
      <c r="D21" s="23">
        <v>39</v>
      </c>
      <c r="E21" s="21"/>
      <c r="F21" s="24"/>
      <c r="G21" s="24"/>
      <c r="H21" s="24"/>
      <c r="I21" s="24"/>
      <c r="J21" s="24"/>
      <c r="K21" s="23" t="s">
        <v>243</v>
      </c>
      <c r="L21" s="18" t="s">
        <v>30</v>
      </c>
      <c r="M21" s="18" t="s">
        <v>30</v>
      </c>
      <c r="N21" s="23"/>
      <c r="O21" s="18" t="s">
        <v>45</v>
      </c>
      <c r="P21" s="16"/>
      <c r="Q21" s="48"/>
    </row>
    <row r="22" s="2" customFormat="1" ht="49.5" customHeight="1" spans="1:17">
      <c r="A22" s="16">
        <v>14</v>
      </c>
      <c r="B22" s="22" t="s">
        <v>250</v>
      </c>
      <c r="C22" s="23" t="s">
        <v>236</v>
      </c>
      <c r="D22" s="23">
        <v>37</v>
      </c>
      <c r="E22" s="21"/>
      <c r="F22" s="24"/>
      <c r="G22" s="24"/>
      <c r="H22" s="24"/>
      <c r="I22" s="24"/>
      <c r="J22" s="24"/>
      <c r="K22" s="23" t="s">
        <v>251</v>
      </c>
      <c r="L22" s="18" t="s">
        <v>30</v>
      </c>
      <c r="M22" s="18" t="s">
        <v>30</v>
      </c>
      <c r="N22" s="23"/>
      <c r="O22" s="18" t="s">
        <v>45</v>
      </c>
      <c r="P22" s="16"/>
      <c r="Q22" s="48"/>
    </row>
    <row r="23" s="2" customFormat="1" ht="24" customHeight="1" spans="1:17">
      <c r="A23" s="13"/>
      <c r="B23" s="14" t="s">
        <v>55</v>
      </c>
      <c r="C23" s="13">
        <f>SUBTOTAL(3,C24:C34)</f>
        <v>5</v>
      </c>
      <c r="D23" s="13">
        <f t="shared" ref="D23:J23" si="15">SUBTOTAL(9,D24:D34)</f>
        <v>58950</v>
      </c>
      <c r="E23" s="15">
        <f t="shared" si="15"/>
        <v>0</v>
      </c>
      <c r="F23" s="15">
        <f t="shared" si="15"/>
        <v>0</v>
      </c>
      <c r="G23" s="15">
        <f t="shared" si="15"/>
        <v>0</v>
      </c>
      <c r="H23" s="15">
        <f t="shared" si="15"/>
        <v>0</v>
      </c>
      <c r="I23" s="15">
        <f t="shared" si="15"/>
        <v>0</v>
      </c>
      <c r="J23" s="15">
        <f t="shared" si="15"/>
        <v>0</v>
      </c>
      <c r="K23" s="14"/>
      <c r="L23" s="13"/>
      <c r="M23" s="13"/>
      <c r="N23" s="13"/>
      <c r="O23" s="13"/>
      <c r="P23" s="13"/>
      <c r="Q23" s="48"/>
    </row>
    <row r="24" s="3" customFormat="1" ht="44.25" customHeight="1" spans="1:17">
      <c r="A24" s="26">
        <v>15</v>
      </c>
      <c r="B24" s="27" t="s">
        <v>252</v>
      </c>
      <c r="C24" s="28" t="s">
        <v>215</v>
      </c>
      <c r="D24" s="29">
        <v>13050</v>
      </c>
      <c r="E24" s="30"/>
      <c r="F24" s="31"/>
      <c r="G24" s="31"/>
      <c r="H24" s="31"/>
      <c r="I24" s="31"/>
      <c r="J24" s="31"/>
      <c r="K24" s="40" t="s">
        <v>253</v>
      </c>
      <c r="L24" s="41"/>
      <c r="M24" s="41"/>
      <c r="N24" s="41"/>
      <c r="O24" s="42" t="s">
        <v>83</v>
      </c>
      <c r="P24" s="43"/>
      <c r="Q24" s="50"/>
    </row>
    <row r="25" s="3" customFormat="1" ht="44.25" customHeight="1" spans="1:17">
      <c r="A25" s="26">
        <v>16</v>
      </c>
      <c r="B25" s="32" t="s">
        <v>254</v>
      </c>
      <c r="C25" s="28" t="s">
        <v>255</v>
      </c>
      <c r="D25" s="29">
        <v>11700</v>
      </c>
      <c r="E25" s="31"/>
      <c r="F25" s="33"/>
      <c r="G25" s="33"/>
      <c r="H25" s="33"/>
      <c r="I25" s="33"/>
      <c r="J25" s="33"/>
      <c r="K25" s="44" t="s">
        <v>256</v>
      </c>
      <c r="L25" s="41"/>
      <c r="M25" s="41"/>
      <c r="N25" s="41"/>
      <c r="O25" s="42" t="s">
        <v>83</v>
      </c>
      <c r="P25" s="43"/>
      <c r="Q25" s="50"/>
    </row>
    <row r="26" s="3" customFormat="1" ht="44.25" customHeight="1" spans="1:17">
      <c r="A26" s="26">
        <v>17</v>
      </c>
      <c r="B26" s="34" t="s">
        <v>257</v>
      </c>
      <c r="C26" s="28" t="s">
        <v>255</v>
      </c>
      <c r="D26" s="29">
        <v>11700</v>
      </c>
      <c r="E26" s="31"/>
      <c r="F26" s="33"/>
      <c r="G26" s="33"/>
      <c r="H26" s="33"/>
      <c r="I26" s="33"/>
      <c r="J26" s="33"/>
      <c r="K26" s="44" t="s">
        <v>258</v>
      </c>
      <c r="L26" s="41"/>
      <c r="M26" s="41"/>
      <c r="N26" s="41"/>
      <c r="O26" s="42" t="s">
        <v>83</v>
      </c>
      <c r="P26" s="43"/>
      <c r="Q26" s="50"/>
    </row>
    <row r="27" s="3" customFormat="1" ht="44.25" customHeight="1" spans="1:17">
      <c r="A27" s="26">
        <v>18</v>
      </c>
      <c r="B27" s="35" t="s">
        <v>259</v>
      </c>
      <c r="C27" s="28" t="s">
        <v>255</v>
      </c>
      <c r="D27" s="29">
        <v>9000</v>
      </c>
      <c r="E27" s="31"/>
      <c r="F27" s="33"/>
      <c r="G27" s="33"/>
      <c r="H27" s="33"/>
      <c r="I27" s="33"/>
      <c r="J27" s="33"/>
      <c r="K27" s="45" t="s">
        <v>260</v>
      </c>
      <c r="L27" s="41"/>
      <c r="M27" s="41"/>
      <c r="N27" s="41"/>
      <c r="O27" s="42" t="s">
        <v>83</v>
      </c>
      <c r="P27" s="43"/>
      <c r="Q27" s="50"/>
    </row>
    <row r="28" s="3" customFormat="1" ht="44.25" customHeight="1" spans="1:17">
      <c r="A28" s="26">
        <v>19</v>
      </c>
      <c r="B28" s="34" t="s">
        <v>261</v>
      </c>
      <c r="C28" s="28" t="s">
        <v>255</v>
      </c>
      <c r="D28" s="29">
        <v>13500</v>
      </c>
      <c r="E28" s="30"/>
      <c r="F28" s="31"/>
      <c r="G28" s="31"/>
      <c r="H28" s="31"/>
      <c r="I28" s="31"/>
      <c r="J28" s="31"/>
      <c r="K28" s="44" t="s">
        <v>262</v>
      </c>
      <c r="L28" s="41"/>
      <c r="M28" s="41"/>
      <c r="N28" s="41"/>
      <c r="O28" s="42" t="s">
        <v>83</v>
      </c>
      <c r="P28" s="43"/>
      <c r="Q28" s="50"/>
    </row>
  </sheetData>
  <mergeCells count="13">
    <mergeCell ref="A1:P1"/>
    <mergeCell ref="A2:P2"/>
    <mergeCell ref="F3:J3"/>
    <mergeCell ref="T3:X3"/>
    <mergeCell ref="A3:A4"/>
    <mergeCell ref="B3:B4"/>
    <mergeCell ref="C3:C4"/>
    <mergeCell ref="D3:D4"/>
    <mergeCell ref="E3:E4"/>
    <mergeCell ref="N3:N4"/>
    <mergeCell ref="R3:R4"/>
    <mergeCell ref="S3:S4"/>
    <mergeCell ref="Y3:Y4"/>
  </mergeCells>
  <pageMargins left="0.707638888888889" right="0.707638888888889" top="0.747916666666667" bottom="0.747916666666667" header="0.313888888888889" footer="0.313888888888889"/>
  <pageSetup paperSize="9" scale="89" firstPageNumber="4294963191" orientation="landscape" useFirstPageNumber="1"/>
  <headerFooter alignWithMargins="0">
    <oddFooter>&amp;C—&amp;P—    房屋建筑项目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2019年房屋建筑最终版</vt:lpstr>
      <vt:lpstr>2019年排序版本（总表）</vt:lpstr>
      <vt:lpstr>2020年房屋建筑 (2)</vt:lpstr>
      <vt:lpstr>2021年房屋建筑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杨洋</cp:lastModifiedBy>
  <dcterms:created xsi:type="dcterms:W3CDTF">2014-01-08T01:38:00Z</dcterms:created>
  <cp:lastPrinted>2019-02-27T05:25:00Z</cp:lastPrinted>
  <dcterms:modified xsi:type="dcterms:W3CDTF">2024-10-25T02:36:40Z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FF47A29A18AA4E74B118403B646EED73_12</vt:lpwstr>
  </property>
</Properties>
</file>