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新建文件夹\"/>
    </mc:Choice>
  </mc:AlternateContent>
  <bookViews>
    <workbookView windowWidth="23040" windowHeight="8604" tabRatio="594"/>
  </bookViews>
  <sheets>
    <sheet name="Sheet1" sheetId="1" r:id="rId1"/>
  </sheets>
  <definedNames>
    <definedName name="_xlnm._FilterDatabase" localSheetId="0" hidden="1">Sheet1!$M$1:$M$73</definedName>
    <definedName name="_xlnm.Print_Titles" localSheetId="0">Sheet1!$1:$4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<sst xmlns="http://schemas.openxmlformats.org/spreadsheetml/2006/main" count="101" uniqueCount="76">
  <si>
    <t>沈阳市高校毕业生基层公共岗位服务计划财政资金结算月统计表</t>
  </si>
  <si>
    <t>区、县（市）：</t>
  </si>
  <si>
    <r>
      <rPr>
        <sz val="12"/>
        <rFont val="宋体"/>
        <charset val="134"/>
        <scheme val="minor"/>
      </rPr>
      <t>2026年</t>
    </r>
    <r>
      <rPr>
        <sz val="12"/>
        <rFont val="宋体"/>
        <charset val="134"/>
        <scheme val="minor"/>
      </rPr>
      <t>9</t>
    </r>
    <r>
      <rPr>
        <sz val="12"/>
        <rFont val="宋体"/>
        <charset val="134"/>
        <scheme val="minor"/>
      </rPr>
      <t>月    单位：元</t>
    </r>
  </si>
  <si>
    <t>序号</t>
  </si>
  <si>
    <t>姓  名</t>
  </si>
  <si>
    <t>身份证号码</t>
  </si>
  <si>
    <t>市级资金
配比情况</t>
  </si>
  <si>
    <t>出勤
天数</t>
  </si>
  <si>
    <t>缺勤
天数</t>
  </si>
  <si>
    <t>补贴
类型</t>
  </si>
  <si>
    <t>应发
补贴</t>
  </si>
  <si>
    <t>扣发
补贴</t>
  </si>
  <si>
    <t>五险一金个人承担部分</t>
  </si>
  <si>
    <t>实发
补贴</t>
  </si>
  <si>
    <t>五险一金单位承担部分</t>
  </si>
  <si>
    <t>区县财政
应支出金额</t>
  </si>
  <si>
    <t>区县财政
实际支出金额</t>
  </si>
  <si>
    <t>市财政补助金额</t>
  </si>
  <si>
    <t>备  注</t>
  </si>
  <si>
    <t>医疗保险</t>
  </si>
  <si>
    <t>养老保险</t>
  </si>
  <si>
    <t>失业保险</t>
  </si>
  <si>
    <t>公积金</t>
  </si>
  <si>
    <t>大额医保</t>
  </si>
  <si>
    <t>工伤保险</t>
  </si>
  <si>
    <t>刘杨</t>
  </si>
  <si>
    <t>210123********0619</t>
  </si>
  <si>
    <t>应发</t>
  </si>
  <si>
    <t>李智炜</t>
  </si>
  <si>
    <t>210112********3420</t>
  </si>
  <si>
    <t>时玉雯</t>
  </si>
  <si>
    <t>210421********2826</t>
  </si>
  <si>
    <t>刘爽</t>
  </si>
  <si>
    <t>210403********2720</t>
  </si>
  <si>
    <t>孟诗雨</t>
  </si>
  <si>
    <t>210682********358X</t>
  </si>
  <si>
    <t>11日,年假一天。</t>
  </si>
  <si>
    <t>关智超</t>
  </si>
  <si>
    <t>210112********2617</t>
  </si>
  <si>
    <t>郝倚菲</t>
  </si>
  <si>
    <t>140105********5040</t>
  </si>
  <si>
    <t>焦玉晗</t>
  </si>
  <si>
    <t>130124********1223</t>
  </si>
  <si>
    <t>7月8日开始休产假，因财政请款原因及生育期间补贴与生育津贴不能同时兼得。待产假结束后，统一归还区财政。</t>
  </si>
  <si>
    <t>燕宇</t>
  </si>
  <si>
    <t>210123********0015</t>
  </si>
  <si>
    <t>李晴</t>
  </si>
  <si>
    <t>210922********4832</t>
  </si>
  <si>
    <t>王潇杨</t>
  </si>
  <si>
    <t>210302********0915</t>
  </si>
  <si>
    <t>姜雨函</t>
  </si>
  <si>
    <t>230224********391X</t>
  </si>
  <si>
    <t>汪子涵</t>
  </si>
  <si>
    <t>210503********2127</t>
  </si>
  <si>
    <t>魏宏竹</t>
  </si>
  <si>
    <t>211223********0646</t>
  </si>
  <si>
    <t>朱婷婷</t>
  </si>
  <si>
    <t>210782********1024</t>
  </si>
  <si>
    <t>杜雨桐</t>
  </si>
  <si>
    <t>130627********3824</t>
  </si>
  <si>
    <t>关美婷</t>
  </si>
  <si>
    <t>210112********3020</t>
  </si>
  <si>
    <t>于世凡</t>
  </si>
  <si>
    <t>210323********5417</t>
  </si>
  <si>
    <t>王为</t>
  </si>
  <si>
    <t>210411********1221</t>
  </si>
  <si>
    <t>王思宇</t>
  </si>
  <si>
    <t>210111********2524</t>
  </si>
  <si>
    <t>赵鹏程</t>
  </si>
  <si>
    <t>210112********1224</t>
  </si>
  <si>
    <t>14-18日，年假5天。</t>
  </si>
  <si>
    <t>市级50%配比人数</t>
  </si>
  <si>
    <t>市级100%配比人数</t>
  </si>
  <si>
    <t>总人数</t>
  </si>
  <si>
    <t>总计</t>
  </si>
  <si>
    <t>填报注意事项：
1.填写信息标黄部分为公式导出数值，无需填写。
2.补发人员按照实际补发资金额逐项填写，此时应发补贴修改为上月未落实部分资金。
3.当月未全额发放补贴时，补发部分需在次月体现。
4.发放当月工资、社保、公积金时，补贴类型填应发；发放拖欠工资、社保、公积金时，补贴类型填补发。
5.区县财政实际支出金额表示当月区县在基层岗政策上的实际支出数值，注意区分区县财政应支出金额，同时市配比资金应按照区县财政实际支出金额进行计算。
6.表格打印时，五险一金个人承担部分与单位承担部分涉及列可隐藏。</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</si>
</sst>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_ "/>
    <numFmt numFmtId="177" formatCode="0.00_ "/>
  </numFmts>
  <fonts count="29">
    <font>
      <sz val="11"/>
      <color theme="1"/>
      <name val="宋体"/>
      <charset val="134"/>
      <scheme val="minor"/>
    </font>
    <font>
      <sz val="12"/>
      <name val="宋体"/>
      <charset val="134"/>
      <scheme val="minor"/>
    </font>
    <font>
      <sz val="20"/>
      <name val="方正小标宋简体"/>
      <charset val="134"/>
    </font>
    <font>
      <sz val="12"/>
      <name val="宋体"/>
      <charset val="134"/>
    </font>
    <font>
      <sz val="11"/>
      <name val="宋体"/>
      <charset val="134"/>
    </font>
    <font>
      <sz val="12"/>
      <color indexed="8"/>
      <name val="宋体"/>
      <charset val="134"/>
      <scheme val="minor"/>
    </font>
    <font>
      <sz val="10"/>
      <name val="仿宋_GB2312"/>
      <charset val="134"/>
    </font>
    <font>
      <sz val="12"/>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1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4" applyNumberFormat="0" applyFill="0" applyAlignment="0" applyProtection="0">
      <alignment vertical="center"/>
    </xf>
    <xf numFmtId="0" fontId="14" fillId="0" borderId="14" applyNumberFormat="0" applyFill="0" applyAlignment="0" applyProtection="0">
      <alignment vertical="center"/>
    </xf>
    <xf numFmtId="0" fontId="15" fillId="0" borderId="15" applyNumberFormat="0" applyFill="0" applyAlignment="0" applyProtection="0">
      <alignment vertical="center"/>
    </xf>
    <xf numFmtId="0" fontId="15" fillId="0" borderId="0" applyNumberFormat="0" applyFill="0" applyBorder="0" applyAlignment="0" applyProtection="0">
      <alignment vertical="center"/>
    </xf>
    <xf numFmtId="0" fontId="16" fillId="3" borderId="16" applyNumberFormat="0" applyAlignment="0" applyProtection="0">
      <alignment vertical="center"/>
    </xf>
    <xf numFmtId="0" fontId="17" fillId="4" borderId="17" applyNumberFormat="0" applyAlignment="0" applyProtection="0">
      <alignment vertical="center"/>
    </xf>
    <xf numFmtId="0" fontId="18" fillId="4" borderId="16" applyNumberFormat="0" applyAlignment="0" applyProtection="0">
      <alignment vertical="center"/>
    </xf>
    <xf numFmtId="0" fontId="19" fillId="5" borderId="18" applyNumberFormat="0" applyAlignment="0" applyProtection="0">
      <alignment vertical="center"/>
    </xf>
    <xf numFmtId="0" fontId="20" fillId="0" borderId="19" applyNumberFormat="0" applyFill="0" applyAlignment="0" applyProtection="0">
      <alignment vertical="center"/>
    </xf>
    <xf numFmtId="0" fontId="21" fillId="0" borderId="2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xf numFmtId="0" fontId="3" fillId="0" borderId="0"/>
    <xf numFmtId="0" fontId="28" fillId="0" borderId="0">
      <alignment vertical="center"/>
    </xf>
  </cellStyleXfs>
  <cellXfs count="56">
    <xf numFmtId="0" fontId="0" fillId="0" borderId="0" xfId="0">
      <alignment vertical="center"/>
    </xf>
    <xf numFmtId="0" fontId="1" fillId="0" borderId="0" xfId="0" applyFont="1" applyFill="1" applyAlignment="1">
      <alignment horizontal="center" vertical="center"/>
    </xf>
    <xf numFmtId="10" fontId="1" fillId="0" borderId="0" xfId="0" applyNumberFormat="1" applyFont="1" applyFill="1" applyAlignment="1">
      <alignment horizontal="center" vertical="center"/>
    </xf>
    <xf numFmtId="176" fontId="1" fillId="0" borderId="0" xfId="0" applyNumberFormat="1" applyFont="1" applyFill="1" applyAlignment="1">
      <alignment horizontal="center" vertical="center"/>
    </xf>
    <xf numFmtId="0" fontId="1" fillId="0" borderId="0" xfId="0" applyFont="1" applyFill="1">
      <alignment vertical="center"/>
    </xf>
    <xf numFmtId="0" fontId="2" fillId="0" borderId="0" xfId="0" applyFont="1" applyFill="1" applyAlignment="1">
      <alignment horizontal="center" vertical="center"/>
    </xf>
    <xf numFmtId="10" fontId="2" fillId="0" borderId="0" xfId="0" applyNumberFormat="1" applyFont="1" applyFill="1" applyAlignment="1">
      <alignment horizontal="center" vertical="center"/>
    </xf>
    <xf numFmtId="176" fontId="2" fillId="0" borderId="0" xfId="0" applyNumberFormat="1" applyFont="1" applyFill="1" applyAlignment="1">
      <alignment horizontal="center" vertical="center"/>
    </xf>
    <xf numFmtId="0" fontId="3" fillId="0" borderId="0" xfId="0" applyFont="1" applyFill="1" applyAlignment="1">
      <alignment vertical="center"/>
    </xf>
    <xf numFmtId="10" fontId="3" fillId="0" borderId="0" xfId="0" applyNumberFormat="1" applyFont="1" applyFill="1" applyAlignment="1">
      <alignment vertical="center"/>
    </xf>
    <xf numFmtId="176" fontId="3" fillId="0" borderId="0" xfId="0" applyNumberFormat="1" applyFont="1" applyFill="1" applyAlignment="1">
      <alignment vertical="center"/>
    </xf>
    <xf numFmtId="49" fontId="1" fillId="0" borderId="0" xfId="0" applyNumberFormat="1" applyFont="1" applyFill="1" applyAlignment="1">
      <alignment horizontal="center" vertical="center"/>
    </xf>
    <xf numFmtId="0" fontId="3" fillId="0" borderId="1" xfId="0" applyFont="1" applyFill="1" applyBorder="1" applyAlignment="1">
      <alignment horizontal="center" vertical="center" wrapText="1"/>
    </xf>
    <xf numFmtId="10"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176" fontId="1" fillId="0" borderId="2" xfId="0" applyNumberFormat="1" applyFont="1" applyFill="1" applyBorder="1" applyAlignment="1">
      <alignment horizontal="center" vertical="center"/>
    </xf>
    <xf numFmtId="176" fontId="3" fillId="0" borderId="3" xfId="0" applyNumberFormat="1" applyFont="1" applyFill="1" applyBorder="1" applyAlignment="1">
      <alignment horizontal="center" vertical="center" wrapText="1"/>
    </xf>
    <xf numFmtId="176" fontId="3" fillId="0" borderId="4" xfId="0" applyNumberFormat="1" applyFont="1" applyFill="1" applyBorder="1" applyAlignment="1">
      <alignment horizontal="center" vertical="center" wrapText="1"/>
    </xf>
    <xf numFmtId="0" fontId="3" fillId="0" borderId="5" xfId="0" applyFont="1" applyFill="1" applyBorder="1" applyAlignment="1">
      <alignment horizontal="center" vertical="center" wrapText="1"/>
    </xf>
    <xf numFmtId="10" fontId="3" fillId="0" borderId="5" xfId="0" applyNumberFormat="1" applyFont="1" applyFill="1" applyBorder="1" applyAlignment="1">
      <alignment horizontal="center" vertical="center" wrapText="1"/>
    </xf>
    <xf numFmtId="176" fontId="3" fillId="0" borderId="5" xfId="0" applyNumberFormat="1" applyFont="1" applyFill="1" applyBorder="1" applyAlignment="1">
      <alignment horizontal="center" vertical="center" wrapText="1"/>
    </xf>
    <xf numFmtId="176" fontId="3" fillId="0" borderId="6" xfId="0" applyNumberFormat="1" applyFont="1" applyFill="1" applyBorder="1" applyAlignment="1">
      <alignment horizontal="center" vertical="center" wrapText="1"/>
    </xf>
    <xf numFmtId="176" fontId="3" fillId="0" borderId="2" xfId="0" applyNumberFormat="1" applyFont="1" applyFill="1" applyBorder="1" applyAlignment="1">
      <alignment horizontal="center" vertical="center" wrapText="1"/>
    </xf>
    <xf numFmtId="176" fontId="3" fillId="0" borderId="7"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1" fillId="0" borderId="2" xfId="49" applyFont="1" applyFill="1" applyBorder="1" applyAlignment="1">
      <alignment horizontal="center" vertical="center" wrapText="1"/>
    </xf>
    <xf numFmtId="49" fontId="1" fillId="0" borderId="2" xfId="49" applyNumberFormat="1" applyFont="1" applyFill="1" applyBorder="1" applyAlignment="1">
      <alignment horizontal="center" vertical="center" wrapText="1"/>
    </xf>
    <xf numFmtId="10" fontId="4" fillId="0" borderId="2" xfId="0" applyNumberFormat="1" applyFont="1" applyFill="1" applyBorder="1" applyAlignment="1">
      <alignment horizontal="center" vertical="center"/>
    </xf>
    <xf numFmtId="0" fontId="5" fillId="0" borderId="2" xfId="51"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2" xfId="0" applyNumberFormat="1" applyFont="1" applyFill="1" applyBorder="1" applyAlignment="1">
      <alignment horizontal="center" vertical="center"/>
    </xf>
    <xf numFmtId="177" fontId="6" fillId="0" borderId="2" xfId="0" applyNumberFormat="1" applyFont="1" applyFill="1" applyBorder="1" applyAlignment="1">
      <alignment horizontal="center" vertical="center"/>
    </xf>
    <xf numFmtId="177" fontId="4" fillId="0" borderId="2" xfId="0" applyNumberFormat="1" applyFont="1" applyFill="1" applyBorder="1" applyAlignment="1">
      <alignment horizontal="center" vertical="center" wrapText="1"/>
    </xf>
    <xf numFmtId="177" fontId="6" fillId="0" borderId="2" xfId="50" applyNumberFormat="1" applyFont="1" applyFill="1" applyBorder="1" applyAlignment="1">
      <alignment horizontal="center" vertical="center"/>
    </xf>
    <xf numFmtId="0" fontId="6" fillId="0" borderId="7" xfId="0" applyFont="1" applyFill="1" applyBorder="1" applyAlignment="1">
      <alignment horizontal="center" vertical="center"/>
    </xf>
    <xf numFmtId="177" fontId="5" fillId="0" borderId="2" xfId="51" applyNumberFormat="1" applyFont="1" applyFill="1" applyBorder="1" applyAlignment="1">
      <alignment horizontal="center" vertical="center" wrapText="1"/>
    </xf>
    <xf numFmtId="0" fontId="5" fillId="0" borderId="2" xfId="0" applyFont="1" applyFill="1" applyBorder="1" applyAlignment="1">
      <alignment horizontal="center" vertical="center"/>
    </xf>
    <xf numFmtId="0" fontId="3" fillId="0" borderId="2" xfId="0" applyFont="1" applyFill="1" applyBorder="1" applyAlignment="1">
      <alignment horizontal="center" vertical="center"/>
    </xf>
    <xf numFmtId="0" fontId="7" fillId="0" borderId="2" xfId="0" applyFont="1" applyFill="1" applyBorder="1" applyAlignment="1">
      <alignment horizontal="center" vertical="center"/>
    </xf>
    <xf numFmtId="10" fontId="4" fillId="0" borderId="2"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8" xfId="0" applyFont="1" applyFill="1" applyBorder="1" applyAlignment="1">
      <alignment horizontal="center" vertical="center" wrapText="1"/>
    </xf>
    <xf numFmtId="176" fontId="4" fillId="0" borderId="2" xfId="0" applyNumberFormat="1" applyFont="1" applyFill="1" applyBorder="1" applyAlignment="1">
      <alignment horizontal="center" vertical="center" wrapText="1"/>
    </xf>
    <xf numFmtId="0" fontId="3" fillId="0" borderId="7"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2" xfId="0" applyNumberFormat="1" applyFont="1" applyFill="1" applyBorder="1" applyAlignment="1">
      <alignment horizontal="center" vertical="center"/>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3" fillId="0" borderId="2" xfId="0" applyFont="1" applyFill="1" applyBorder="1" applyAlignment="1">
      <alignment horizontal="left" vertical="top" wrapText="1"/>
    </xf>
    <xf numFmtId="0" fontId="3" fillId="0" borderId="0" xfId="0" applyFont="1" applyFill="1" applyAlignment="1">
      <alignment vertical="top" wrapText="1"/>
    </xf>
    <xf numFmtId="10" fontId="3" fillId="0" borderId="0" xfId="0" applyNumberFormat="1" applyFont="1" applyFill="1" applyAlignment="1">
      <alignment vertical="top" wrapText="1"/>
    </xf>
    <xf numFmtId="176" fontId="3" fillId="0" borderId="0" xfId="0" applyNumberFormat="1" applyFont="1" applyFill="1" applyAlignment="1">
      <alignment vertical="top" wrapText="1"/>
    </xf>
    <xf numFmtId="176" fontId="3" fillId="0" borderId="0" xfId="0" applyNumberFormat="1" applyFont="1" applyFill="1" applyBorder="1" applyAlignment="1">
      <alignment horizontal="center" vertical="center"/>
    </xf>
    <xf numFmtId="176" fontId="3" fillId="0" borderId="0" xfId="0" applyNumberFormat="1" applyFont="1" applyFill="1" applyAlignment="1">
      <alignment horizontal="center" vertical="center"/>
    </xf>
    <xf numFmtId="0" fontId="7" fillId="0" borderId="2" xfId="0" applyFont="1" applyFill="1" applyBorder="1" applyAlignment="1" quotePrefix="1">
      <alignment horizontal="center" vertical="center"/>
    </xf>
    <xf numFmtId="0" fontId="3" fillId="0" borderId="2" xfId="0" applyFont="1" applyFill="1" applyBorder="1" applyAlignment="1" quotePrefix="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3" xfId="49"/>
    <cellStyle name="常规 2" xfId="50"/>
    <cellStyle name="常规 3 3 2" xfId="51"/>
  </cellStyles>
  <tableStyles count="0" defaultTableStyle="TableStyleMedium9" defaultPivotStyle="PivotStyleLight16"/>
  <colors>
    <mruColors>
      <color rgb="00F9FBFA"/>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Y73"/>
  <sheetViews>
    <sheetView tabSelected="1" zoomScale="80" zoomScaleNormal="80" topLeftCell="H1" workbookViewId="0">
      <selection activeCell="Y9" sqref="Y9"/>
    </sheetView>
  </sheetViews>
  <sheetFormatPr defaultColWidth="9" defaultRowHeight="15.6"/>
  <cols>
    <col min="1" max="1" width="4.87962962962963" style="1" customWidth="1"/>
    <col min="2" max="2" width="11.25" style="1" customWidth="1"/>
    <col min="3" max="3" width="20.75" style="1" customWidth="1"/>
    <col min="4" max="4" width="10.75" style="2" customWidth="1"/>
    <col min="5" max="6" width="7.75" style="1" customWidth="1"/>
    <col min="7" max="7" width="8.62962962962963" style="1" customWidth="1"/>
    <col min="8" max="9" width="10.6296296296296" style="3" customWidth="1"/>
    <col min="10" max="10" width="12.3796296296296" style="3" customWidth="1"/>
    <col min="11" max="11" width="11.75" style="3" customWidth="1"/>
    <col min="12" max="12" width="14" style="3" customWidth="1"/>
    <col min="13" max="13" width="15.1296296296296" style="3" customWidth="1"/>
    <col min="14" max="14" width="16.25" style="3" customWidth="1"/>
    <col min="15" max="15" width="10.6296296296296" style="3" customWidth="1"/>
    <col min="16" max="16" width="12.5" style="3" customWidth="1"/>
    <col min="17" max="17" width="12" style="3" customWidth="1"/>
    <col min="18" max="20" width="9.75" style="3" customWidth="1"/>
    <col min="21" max="21" width="8.62962962962963" style="3" customWidth="1"/>
    <col min="22" max="22" width="12.8796296296296" style="3" customWidth="1"/>
    <col min="23" max="23" width="14.6296296296296" style="3" customWidth="1"/>
    <col min="24" max="24" width="16.75" style="3" customWidth="1"/>
    <col min="25" max="25" width="35.1296296296296" style="1" customWidth="1"/>
    <col min="26" max="16384" width="9" style="4"/>
  </cols>
  <sheetData>
    <row r="1" ht="30" customHeight="1" spans="1:25">
      <c r="A1" s="5" t="s">
        <v>0</v>
      </c>
      <c r="B1" s="5"/>
      <c r="C1" s="5"/>
      <c r="D1" s="6"/>
      <c r="E1" s="5"/>
      <c r="F1" s="5"/>
      <c r="G1" s="5"/>
      <c r="H1" s="7"/>
      <c r="I1" s="7"/>
      <c r="J1" s="7"/>
      <c r="K1" s="7"/>
      <c r="L1" s="7"/>
      <c r="M1" s="7"/>
      <c r="N1" s="7"/>
      <c r="O1" s="7"/>
      <c r="P1" s="7"/>
      <c r="Q1" s="7"/>
      <c r="R1" s="7"/>
      <c r="S1" s="7"/>
      <c r="T1" s="7"/>
      <c r="U1" s="7"/>
      <c r="V1" s="7"/>
      <c r="W1" s="7"/>
      <c r="X1" s="7"/>
      <c r="Y1" s="5"/>
    </row>
    <row r="2" ht="17.1" customHeight="1" spans="1:25">
      <c r="A2" s="8" t="s">
        <v>1</v>
      </c>
      <c r="B2" s="8"/>
      <c r="C2" s="8"/>
      <c r="D2" s="9"/>
      <c r="E2" s="8"/>
      <c r="F2" s="8"/>
      <c r="G2" s="8"/>
      <c r="H2" s="10"/>
      <c r="I2" s="10"/>
      <c r="J2" s="10"/>
      <c r="K2" s="10"/>
      <c r="L2" s="10"/>
      <c r="M2" s="10"/>
      <c r="N2" s="10"/>
      <c r="O2" s="10"/>
      <c r="P2" s="10"/>
      <c r="Q2" s="10"/>
      <c r="R2" s="10"/>
      <c r="S2" s="10"/>
      <c r="T2" s="10"/>
      <c r="U2" s="10"/>
      <c r="V2" s="10"/>
      <c r="W2" s="10"/>
      <c r="X2" s="10"/>
      <c r="Y2" s="11" t="s">
        <v>2</v>
      </c>
    </row>
    <row r="3" ht="60" customHeight="1" spans="1:25">
      <c r="A3" s="12" t="s">
        <v>3</v>
      </c>
      <c r="B3" s="12" t="s">
        <v>4</v>
      </c>
      <c r="C3" s="12" t="s">
        <v>5</v>
      </c>
      <c r="D3" s="13" t="s">
        <v>6</v>
      </c>
      <c r="E3" s="12" t="s">
        <v>7</v>
      </c>
      <c r="F3" s="12" t="s">
        <v>8</v>
      </c>
      <c r="G3" s="12" t="s">
        <v>9</v>
      </c>
      <c r="H3" s="14" t="s">
        <v>10</v>
      </c>
      <c r="I3" s="14" t="s">
        <v>11</v>
      </c>
      <c r="J3" s="15" t="s">
        <v>12</v>
      </c>
      <c r="K3" s="15"/>
      <c r="L3" s="15"/>
      <c r="M3" s="15"/>
      <c r="N3" s="15"/>
      <c r="O3" s="14" t="s">
        <v>13</v>
      </c>
      <c r="P3" s="16" t="s">
        <v>14</v>
      </c>
      <c r="Q3" s="17"/>
      <c r="R3" s="17"/>
      <c r="S3" s="17"/>
      <c r="T3" s="17"/>
      <c r="U3" s="17"/>
      <c r="V3" s="14" t="s">
        <v>15</v>
      </c>
      <c r="W3" s="14" t="s">
        <v>16</v>
      </c>
      <c r="X3" s="14" t="s">
        <v>17</v>
      </c>
      <c r="Y3" s="12" t="s">
        <v>18</v>
      </c>
    </row>
    <row r="4" customFormat="1" ht="53.1" customHeight="1" spans="1:25">
      <c r="A4" s="18"/>
      <c r="B4" s="18"/>
      <c r="C4" s="18"/>
      <c r="D4" s="19"/>
      <c r="E4" s="18"/>
      <c r="F4" s="18"/>
      <c r="G4" s="18"/>
      <c r="H4" s="20"/>
      <c r="I4" s="20"/>
      <c r="J4" s="20" t="s">
        <v>19</v>
      </c>
      <c r="K4" s="20" t="s">
        <v>20</v>
      </c>
      <c r="L4" s="20" t="s">
        <v>21</v>
      </c>
      <c r="M4" s="20" t="s">
        <v>22</v>
      </c>
      <c r="N4" s="21" t="s">
        <v>23</v>
      </c>
      <c r="O4" s="20"/>
      <c r="P4" s="22" t="s">
        <v>19</v>
      </c>
      <c r="Q4" s="22" t="s">
        <v>20</v>
      </c>
      <c r="R4" s="22" t="s">
        <v>21</v>
      </c>
      <c r="S4" s="22" t="s">
        <v>24</v>
      </c>
      <c r="T4" s="22" t="s">
        <v>22</v>
      </c>
      <c r="U4" s="23" t="s">
        <v>23</v>
      </c>
      <c r="V4" s="20"/>
      <c r="W4" s="20"/>
      <c r="X4" s="20"/>
      <c r="Y4" s="18"/>
    </row>
    <row r="5" ht="24.95" customHeight="1" spans="1:25">
      <c r="A5" s="24">
        <v>1</v>
      </c>
      <c r="B5" s="25" t="s">
        <v>25</v>
      </c>
      <c r="C5" s="26" t="s">
        <v>26</v>
      </c>
      <c r="D5" s="27">
        <v>0.5</v>
      </c>
      <c r="E5" s="28">
        <v>22</v>
      </c>
      <c r="F5" s="28">
        <v>0</v>
      </c>
      <c r="G5" s="24" t="s">
        <v>27</v>
      </c>
      <c r="H5" s="28">
        <v>2800</v>
      </c>
      <c r="I5" s="28"/>
      <c r="J5" s="29">
        <v>161.52</v>
      </c>
      <c r="K5" s="30">
        <f t="shared" ref="K5:K9" si="0">ROUND(4359*8%,2)</f>
        <v>348.72</v>
      </c>
      <c r="L5" s="31">
        <f t="shared" ref="L5:L9" si="1">ROUND(4359*0.5%,2)</f>
        <v>21.8</v>
      </c>
      <c r="M5" s="29">
        <f t="shared" ref="M5:M11" si="2">ROUND(2800*8%,3)</f>
        <v>224</v>
      </c>
      <c r="N5" s="32">
        <v>0</v>
      </c>
      <c r="O5" s="33">
        <f>H5-N5-M5-L5-K5-J5</f>
        <v>2043.96</v>
      </c>
      <c r="P5" s="31">
        <v>694.54</v>
      </c>
      <c r="Q5" s="30">
        <f t="shared" ref="Q5:Q18" si="3">ROUND(4359*16%,3)</f>
        <v>697.44</v>
      </c>
      <c r="R5" s="31">
        <f t="shared" ref="R5:R9" si="4">ROUND(4359*0.5%,2)</f>
        <v>21.8</v>
      </c>
      <c r="S5" s="31">
        <v>13.08</v>
      </c>
      <c r="T5" s="34">
        <f t="shared" ref="T5:T11" si="5">ROUND(2800*8%,3)</f>
        <v>224</v>
      </c>
      <c r="U5" s="32"/>
      <c r="V5" s="32">
        <f t="shared" ref="V5:V18" si="6">SUM(J5:U5)</f>
        <v>4450.86</v>
      </c>
      <c r="W5" s="35">
        <f t="shared" ref="W5:W18" si="7">V5*1</f>
        <v>4450.86</v>
      </c>
      <c r="X5" s="32">
        <f t="shared" ref="X5:X18" si="8">W5*D5</f>
        <v>2225.43</v>
      </c>
      <c r="Y5" s="24"/>
    </row>
    <row r="6" ht="24.95" customHeight="1" spans="1:25">
      <c r="A6" s="24">
        <v>2</v>
      </c>
      <c r="B6" s="25" t="s">
        <v>28</v>
      </c>
      <c r="C6" s="26" t="s">
        <v>29</v>
      </c>
      <c r="D6" s="27">
        <v>0.5</v>
      </c>
      <c r="E6" s="28">
        <v>22</v>
      </c>
      <c r="F6" s="28">
        <v>0</v>
      </c>
      <c r="G6" s="24" t="s">
        <v>27</v>
      </c>
      <c r="H6" s="28">
        <v>2800</v>
      </c>
      <c r="I6" s="28"/>
      <c r="J6" s="29">
        <v>161.52</v>
      </c>
      <c r="K6" s="30">
        <f t="shared" si="0"/>
        <v>348.72</v>
      </c>
      <c r="L6" s="31">
        <f t="shared" si="1"/>
        <v>21.8</v>
      </c>
      <c r="M6" s="29">
        <f t="shared" si="2"/>
        <v>224</v>
      </c>
      <c r="N6" s="32">
        <v>0</v>
      </c>
      <c r="O6" s="33">
        <f t="shared" ref="O6:O18" si="9">H6-N6-M6-L6-K6-J6</f>
        <v>2043.96</v>
      </c>
      <c r="P6" s="31">
        <v>694.54</v>
      </c>
      <c r="Q6" s="30">
        <f t="shared" si="3"/>
        <v>697.44</v>
      </c>
      <c r="R6" s="31">
        <f t="shared" si="4"/>
        <v>21.8</v>
      </c>
      <c r="S6" s="31">
        <v>13.08</v>
      </c>
      <c r="T6" s="34">
        <f t="shared" si="5"/>
        <v>224</v>
      </c>
      <c r="U6" s="32"/>
      <c r="V6" s="32">
        <f t="shared" si="6"/>
        <v>4450.86</v>
      </c>
      <c r="W6" s="35">
        <f t="shared" si="7"/>
        <v>4450.86</v>
      </c>
      <c r="X6" s="32">
        <f t="shared" si="8"/>
        <v>2225.43</v>
      </c>
      <c r="Y6" s="24"/>
    </row>
    <row r="7" ht="24.95" customHeight="1" spans="1:25">
      <c r="A7" s="24">
        <v>3</v>
      </c>
      <c r="B7" s="25" t="s">
        <v>30</v>
      </c>
      <c r="C7" s="26" t="s">
        <v>31</v>
      </c>
      <c r="D7" s="27">
        <v>0.5</v>
      </c>
      <c r="E7" s="28">
        <v>22</v>
      </c>
      <c r="F7" s="28">
        <v>0</v>
      </c>
      <c r="G7" s="24" t="s">
        <v>27</v>
      </c>
      <c r="H7" s="28">
        <v>2800</v>
      </c>
      <c r="I7" s="28"/>
      <c r="J7" s="29">
        <v>161.52</v>
      </c>
      <c r="K7" s="30">
        <f t="shared" si="0"/>
        <v>348.72</v>
      </c>
      <c r="L7" s="31">
        <f t="shared" si="1"/>
        <v>21.8</v>
      </c>
      <c r="M7" s="29">
        <f t="shared" si="2"/>
        <v>224</v>
      </c>
      <c r="N7" s="32">
        <v>0</v>
      </c>
      <c r="O7" s="33">
        <f t="shared" si="9"/>
        <v>2043.96</v>
      </c>
      <c r="P7" s="31">
        <v>694.54</v>
      </c>
      <c r="Q7" s="30">
        <f t="shared" si="3"/>
        <v>697.44</v>
      </c>
      <c r="R7" s="31">
        <f t="shared" si="4"/>
        <v>21.8</v>
      </c>
      <c r="S7" s="31">
        <v>13.08</v>
      </c>
      <c r="T7" s="34">
        <f t="shared" si="5"/>
        <v>224</v>
      </c>
      <c r="U7" s="32"/>
      <c r="V7" s="32">
        <f t="shared" si="6"/>
        <v>4450.86</v>
      </c>
      <c r="W7" s="35">
        <f t="shared" si="7"/>
        <v>4450.86</v>
      </c>
      <c r="X7" s="32">
        <f t="shared" si="8"/>
        <v>2225.43</v>
      </c>
      <c r="Y7" s="24"/>
    </row>
    <row r="8" ht="24.95" customHeight="1" spans="1:25">
      <c r="A8" s="24">
        <v>4</v>
      </c>
      <c r="B8" s="25" t="s">
        <v>32</v>
      </c>
      <c r="C8" s="26" t="s">
        <v>33</v>
      </c>
      <c r="D8" s="27">
        <v>0.5</v>
      </c>
      <c r="E8" s="28">
        <v>22</v>
      </c>
      <c r="F8" s="28">
        <v>0</v>
      </c>
      <c r="G8" s="24" t="s">
        <v>27</v>
      </c>
      <c r="H8" s="28">
        <v>2800</v>
      </c>
      <c r="I8" s="28"/>
      <c r="J8" s="29">
        <v>161.52</v>
      </c>
      <c r="K8" s="30">
        <f t="shared" si="0"/>
        <v>348.72</v>
      </c>
      <c r="L8" s="31">
        <f t="shared" si="1"/>
        <v>21.8</v>
      </c>
      <c r="M8" s="29">
        <f t="shared" si="2"/>
        <v>224</v>
      </c>
      <c r="N8" s="32">
        <v>0</v>
      </c>
      <c r="O8" s="33">
        <v>2043.96</v>
      </c>
      <c r="P8" s="31">
        <v>694.54</v>
      </c>
      <c r="Q8" s="30">
        <f t="shared" si="3"/>
        <v>697.44</v>
      </c>
      <c r="R8" s="31">
        <f t="shared" si="4"/>
        <v>21.8</v>
      </c>
      <c r="S8" s="31">
        <v>13.08</v>
      </c>
      <c r="T8" s="34">
        <f t="shared" si="5"/>
        <v>224</v>
      </c>
      <c r="U8" s="32"/>
      <c r="V8" s="32">
        <f t="shared" si="6"/>
        <v>4450.86</v>
      </c>
      <c r="W8" s="35">
        <f t="shared" si="7"/>
        <v>4450.86</v>
      </c>
      <c r="X8" s="32">
        <f t="shared" si="8"/>
        <v>2225.43</v>
      </c>
      <c r="Y8" s="24"/>
    </row>
    <row r="9" ht="24.95" customHeight="1" spans="1:25">
      <c r="A9" s="24">
        <v>5</v>
      </c>
      <c r="B9" s="25" t="s">
        <v>34</v>
      </c>
      <c r="C9" s="26" t="s">
        <v>35</v>
      </c>
      <c r="D9" s="27">
        <v>0.5</v>
      </c>
      <c r="E9" s="28">
        <v>21</v>
      </c>
      <c r="F9" s="28">
        <v>1</v>
      </c>
      <c r="G9" s="24" t="s">
        <v>27</v>
      </c>
      <c r="H9" s="28">
        <v>2900</v>
      </c>
      <c r="I9" s="28"/>
      <c r="J9" s="29">
        <v>161.52</v>
      </c>
      <c r="K9" s="30">
        <f t="shared" si="0"/>
        <v>348.72</v>
      </c>
      <c r="L9" s="31">
        <f t="shared" si="1"/>
        <v>21.8</v>
      </c>
      <c r="M9" s="29">
        <v>232</v>
      </c>
      <c r="N9" s="32">
        <v>0</v>
      </c>
      <c r="O9" s="33">
        <f t="shared" si="9"/>
        <v>2135.96</v>
      </c>
      <c r="P9" s="31">
        <v>694.54</v>
      </c>
      <c r="Q9" s="30">
        <f t="shared" si="3"/>
        <v>697.44</v>
      </c>
      <c r="R9" s="31">
        <f t="shared" si="4"/>
        <v>21.8</v>
      </c>
      <c r="S9" s="31">
        <v>13.08</v>
      </c>
      <c r="T9" s="34">
        <v>232</v>
      </c>
      <c r="U9" s="32"/>
      <c r="V9" s="32">
        <f t="shared" si="6"/>
        <v>4558.86</v>
      </c>
      <c r="W9" s="35">
        <f t="shared" si="7"/>
        <v>4558.86</v>
      </c>
      <c r="X9" s="32">
        <f t="shared" si="8"/>
        <v>2279.43</v>
      </c>
      <c r="Y9" s="24" t="s">
        <v>36</v>
      </c>
    </row>
    <row r="10" ht="24.95" customHeight="1" spans="1:25">
      <c r="A10" s="24">
        <v>6</v>
      </c>
      <c r="B10" s="25" t="s">
        <v>37</v>
      </c>
      <c r="C10" s="26" t="s">
        <v>38</v>
      </c>
      <c r="D10" s="27">
        <v>0.5</v>
      </c>
      <c r="E10" s="28">
        <v>22</v>
      </c>
      <c r="F10" s="28">
        <v>0</v>
      </c>
      <c r="G10" s="24" t="s">
        <v>27</v>
      </c>
      <c r="H10" s="28">
        <v>2800</v>
      </c>
      <c r="I10" s="28"/>
      <c r="J10" s="29">
        <v>161.52</v>
      </c>
      <c r="K10" s="30">
        <f t="shared" ref="K10:K18" si="10">ROUND(4359*8%,2)</f>
        <v>348.72</v>
      </c>
      <c r="L10" s="31">
        <f t="shared" ref="L10:L18" si="11">ROUND(4359*0.5%,2)</f>
        <v>21.8</v>
      </c>
      <c r="M10" s="29">
        <f t="shared" si="2"/>
        <v>224</v>
      </c>
      <c r="N10" s="32">
        <v>0</v>
      </c>
      <c r="O10" s="33">
        <f t="shared" si="9"/>
        <v>2043.96</v>
      </c>
      <c r="P10" s="31">
        <v>694.54</v>
      </c>
      <c r="Q10" s="30">
        <f t="shared" si="3"/>
        <v>697.44</v>
      </c>
      <c r="R10" s="31">
        <f t="shared" ref="R10:R18" si="12">ROUND(4359*0.5%,2)</f>
        <v>21.8</v>
      </c>
      <c r="S10" s="31">
        <v>13.08</v>
      </c>
      <c r="T10" s="34">
        <f t="shared" si="5"/>
        <v>224</v>
      </c>
      <c r="U10" s="32"/>
      <c r="V10" s="32">
        <f t="shared" si="6"/>
        <v>4450.86</v>
      </c>
      <c r="W10" s="35">
        <f t="shared" si="7"/>
        <v>4450.86</v>
      </c>
      <c r="X10" s="32">
        <f t="shared" si="8"/>
        <v>2225.43</v>
      </c>
      <c r="Y10" s="24"/>
    </row>
    <row r="11" ht="24.95" customHeight="1" spans="1:25">
      <c r="A11" s="24">
        <v>7</v>
      </c>
      <c r="B11" s="25" t="s">
        <v>39</v>
      </c>
      <c r="C11" s="26" t="s">
        <v>40</v>
      </c>
      <c r="D11" s="27">
        <v>0.5</v>
      </c>
      <c r="E11" s="28">
        <v>22</v>
      </c>
      <c r="F11" s="28">
        <v>0</v>
      </c>
      <c r="G11" s="24" t="s">
        <v>27</v>
      </c>
      <c r="H11" s="28">
        <v>2800</v>
      </c>
      <c r="I11" s="28"/>
      <c r="J11" s="29">
        <v>161.52</v>
      </c>
      <c r="K11" s="30">
        <f t="shared" si="10"/>
        <v>348.72</v>
      </c>
      <c r="L11" s="31">
        <f t="shared" si="11"/>
        <v>21.8</v>
      </c>
      <c r="M11" s="29">
        <f t="shared" si="2"/>
        <v>224</v>
      </c>
      <c r="N11" s="32">
        <v>0</v>
      </c>
      <c r="O11" s="33">
        <f t="shared" si="9"/>
        <v>2043.96</v>
      </c>
      <c r="P11" s="31">
        <v>694.54</v>
      </c>
      <c r="Q11" s="30">
        <f t="shared" si="3"/>
        <v>697.44</v>
      </c>
      <c r="R11" s="31">
        <f t="shared" si="12"/>
        <v>21.8</v>
      </c>
      <c r="S11" s="31">
        <v>13.08</v>
      </c>
      <c r="T11" s="34">
        <f t="shared" si="5"/>
        <v>224</v>
      </c>
      <c r="U11" s="32"/>
      <c r="V11" s="32">
        <f t="shared" si="6"/>
        <v>4450.86</v>
      </c>
      <c r="W11" s="35">
        <f t="shared" si="7"/>
        <v>4450.86</v>
      </c>
      <c r="X11" s="32">
        <f t="shared" si="8"/>
        <v>2225.43</v>
      </c>
      <c r="Y11" s="24"/>
    </row>
    <row r="12" ht="69.75" customHeight="1" spans="1:25">
      <c r="A12" s="24">
        <v>8</v>
      </c>
      <c r="B12" s="25" t="s">
        <v>41</v>
      </c>
      <c r="C12" s="26" t="s">
        <v>42</v>
      </c>
      <c r="D12" s="27">
        <v>0.5</v>
      </c>
      <c r="E12" s="28">
        <v>0</v>
      </c>
      <c r="F12" s="28">
        <v>22</v>
      </c>
      <c r="G12" s="24" t="s">
        <v>27</v>
      </c>
      <c r="H12" s="28">
        <v>3000</v>
      </c>
      <c r="I12" s="28">
        <v>2227.96</v>
      </c>
      <c r="J12" s="29">
        <v>161.52</v>
      </c>
      <c r="K12" s="30">
        <f t="shared" si="10"/>
        <v>348.72</v>
      </c>
      <c r="L12" s="31">
        <f t="shared" si="11"/>
        <v>21.8</v>
      </c>
      <c r="M12" s="29">
        <v>240</v>
      </c>
      <c r="N12" s="32">
        <v>0</v>
      </c>
      <c r="O12" s="33">
        <f>H12-M12-L12-K12-J12-I12</f>
        <v>0</v>
      </c>
      <c r="P12" s="31">
        <v>694.54</v>
      </c>
      <c r="Q12" s="30">
        <f t="shared" si="3"/>
        <v>697.44</v>
      </c>
      <c r="R12" s="31">
        <f t="shared" si="12"/>
        <v>21.8</v>
      </c>
      <c r="S12" s="31">
        <v>13.08</v>
      </c>
      <c r="T12" s="34">
        <v>240</v>
      </c>
      <c r="U12" s="32"/>
      <c r="V12" s="32">
        <f t="shared" si="6"/>
        <v>2438.9</v>
      </c>
      <c r="W12" s="35">
        <f t="shared" si="7"/>
        <v>2438.9</v>
      </c>
      <c r="X12" s="32">
        <f t="shared" si="8"/>
        <v>1219.45</v>
      </c>
      <c r="Y12" s="24" t="s">
        <v>43</v>
      </c>
    </row>
    <row r="13" ht="24.95" customHeight="1" spans="1:25">
      <c r="A13" s="24">
        <v>9</v>
      </c>
      <c r="B13" s="25" t="s">
        <v>44</v>
      </c>
      <c r="C13" s="26" t="s">
        <v>45</v>
      </c>
      <c r="D13" s="27">
        <v>0.5</v>
      </c>
      <c r="E13" s="28">
        <v>22</v>
      </c>
      <c r="F13" s="28">
        <v>0</v>
      </c>
      <c r="G13" s="24" t="s">
        <v>27</v>
      </c>
      <c r="H13" s="28">
        <v>2800</v>
      </c>
      <c r="I13" s="28"/>
      <c r="J13" s="29">
        <v>161.52</v>
      </c>
      <c r="K13" s="30">
        <f t="shared" si="10"/>
        <v>348.72</v>
      </c>
      <c r="L13" s="31">
        <f t="shared" si="11"/>
        <v>21.8</v>
      </c>
      <c r="M13" s="29">
        <f t="shared" ref="M13:M16" si="13">ROUND(2800*8%,3)</f>
        <v>224</v>
      </c>
      <c r="N13" s="32">
        <v>0</v>
      </c>
      <c r="O13" s="33">
        <f t="shared" si="9"/>
        <v>2043.96</v>
      </c>
      <c r="P13" s="31">
        <v>694.54</v>
      </c>
      <c r="Q13" s="30">
        <f t="shared" si="3"/>
        <v>697.44</v>
      </c>
      <c r="R13" s="31">
        <f t="shared" si="12"/>
        <v>21.8</v>
      </c>
      <c r="S13" s="31">
        <v>13.08</v>
      </c>
      <c r="T13" s="34">
        <f t="shared" ref="T13:T16" si="14">ROUND(2800*8%,3)</f>
        <v>224</v>
      </c>
      <c r="U13" s="32"/>
      <c r="V13" s="32">
        <f t="shared" si="6"/>
        <v>4450.86</v>
      </c>
      <c r="W13" s="35">
        <f t="shared" si="7"/>
        <v>4450.86</v>
      </c>
      <c r="X13" s="32">
        <f t="shared" si="8"/>
        <v>2225.43</v>
      </c>
      <c r="Y13" s="24"/>
    </row>
    <row r="14" ht="24.95" customHeight="1" spans="1:25">
      <c r="A14" s="24">
        <v>10</v>
      </c>
      <c r="B14" s="36" t="s">
        <v>46</v>
      </c>
      <c r="C14" s="37" t="s">
        <v>47</v>
      </c>
      <c r="D14" s="27">
        <v>0.5</v>
      </c>
      <c r="E14" s="28">
        <v>22</v>
      </c>
      <c r="F14" s="28">
        <v>0</v>
      </c>
      <c r="G14" s="24" t="s">
        <v>27</v>
      </c>
      <c r="H14" s="28">
        <v>2800</v>
      </c>
      <c r="I14" s="28"/>
      <c r="J14" s="29">
        <v>161.52</v>
      </c>
      <c r="K14" s="30">
        <f t="shared" si="10"/>
        <v>348.72</v>
      </c>
      <c r="L14" s="31">
        <f t="shared" si="11"/>
        <v>21.8</v>
      </c>
      <c r="M14" s="29">
        <f t="shared" si="13"/>
        <v>224</v>
      </c>
      <c r="N14" s="32">
        <v>0</v>
      </c>
      <c r="O14" s="33">
        <f t="shared" si="9"/>
        <v>2043.96</v>
      </c>
      <c r="P14" s="31">
        <v>694.54</v>
      </c>
      <c r="Q14" s="30">
        <f t="shared" si="3"/>
        <v>697.44</v>
      </c>
      <c r="R14" s="31">
        <f t="shared" si="12"/>
        <v>21.8</v>
      </c>
      <c r="S14" s="31">
        <v>13.08</v>
      </c>
      <c r="T14" s="34">
        <f t="shared" si="14"/>
        <v>224</v>
      </c>
      <c r="U14" s="32"/>
      <c r="V14" s="32">
        <f t="shared" si="6"/>
        <v>4450.86</v>
      </c>
      <c r="W14" s="35">
        <f t="shared" si="7"/>
        <v>4450.86</v>
      </c>
      <c r="X14" s="32">
        <f t="shared" si="8"/>
        <v>2225.43</v>
      </c>
      <c r="Y14" s="24"/>
    </row>
    <row r="15" ht="24.95" customHeight="1" spans="1:25">
      <c r="A15" s="24">
        <v>11</v>
      </c>
      <c r="B15" s="36" t="s">
        <v>48</v>
      </c>
      <c r="C15" s="37" t="s">
        <v>49</v>
      </c>
      <c r="D15" s="27">
        <v>0.5</v>
      </c>
      <c r="E15" s="28">
        <v>22</v>
      </c>
      <c r="F15" s="28">
        <v>0</v>
      </c>
      <c r="G15" s="24" t="s">
        <v>27</v>
      </c>
      <c r="H15" s="28">
        <v>2800</v>
      </c>
      <c r="I15" s="28"/>
      <c r="J15" s="29">
        <v>161.52</v>
      </c>
      <c r="K15" s="30">
        <f t="shared" si="10"/>
        <v>348.72</v>
      </c>
      <c r="L15" s="31">
        <f t="shared" si="11"/>
        <v>21.8</v>
      </c>
      <c r="M15" s="29">
        <f t="shared" si="13"/>
        <v>224</v>
      </c>
      <c r="N15" s="32">
        <v>0</v>
      </c>
      <c r="O15" s="33">
        <f t="shared" si="9"/>
        <v>2043.96</v>
      </c>
      <c r="P15" s="31">
        <v>694.54</v>
      </c>
      <c r="Q15" s="30">
        <f t="shared" si="3"/>
        <v>697.44</v>
      </c>
      <c r="R15" s="31">
        <f t="shared" si="12"/>
        <v>21.8</v>
      </c>
      <c r="S15" s="31">
        <v>13.08</v>
      </c>
      <c r="T15" s="34">
        <f t="shared" si="14"/>
        <v>224</v>
      </c>
      <c r="U15" s="32"/>
      <c r="V15" s="32">
        <f t="shared" si="6"/>
        <v>4450.86</v>
      </c>
      <c r="W15" s="35">
        <f t="shared" si="7"/>
        <v>4450.86</v>
      </c>
      <c r="X15" s="32">
        <f t="shared" si="8"/>
        <v>2225.43</v>
      </c>
      <c r="Y15" s="24"/>
    </row>
    <row r="16" ht="24.95" customHeight="1" spans="1:25">
      <c r="A16" s="24">
        <v>12</v>
      </c>
      <c r="B16" s="36" t="s">
        <v>50</v>
      </c>
      <c r="C16" s="37" t="s">
        <v>51</v>
      </c>
      <c r="D16" s="27">
        <v>0.5</v>
      </c>
      <c r="E16" s="28">
        <v>22</v>
      </c>
      <c r="F16" s="28">
        <v>0</v>
      </c>
      <c r="G16" s="24" t="s">
        <v>27</v>
      </c>
      <c r="H16" s="28">
        <v>2800</v>
      </c>
      <c r="I16" s="28"/>
      <c r="J16" s="29">
        <v>161.52</v>
      </c>
      <c r="K16" s="30">
        <f t="shared" si="10"/>
        <v>348.72</v>
      </c>
      <c r="L16" s="31">
        <f t="shared" si="11"/>
        <v>21.8</v>
      </c>
      <c r="M16" s="29">
        <f t="shared" si="13"/>
        <v>224</v>
      </c>
      <c r="N16" s="32">
        <v>0</v>
      </c>
      <c r="O16" s="33">
        <f t="shared" si="9"/>
        <v>2043.96</v>
      </c>
      <c r="P16" s="31">
        <v>694.54</v>
      </c>
      <c r="Q16" s="30">
        <f t="shared" si="3"/>
        <v>697.44</v>
      </c>
      <c r="R16" s="31">
        <f t="shared" si="12"/>
        <v>21.8</v>
      </c>
      <c r="S16" s="31">
        <v>13.08</v>
      </c>
      <c r="T16" s="34">
        <f t="shared" si="14"/>
        <v>224</v>
      </c>
      <c r="U16" s="32"/>
      <c r="V16" s="32">
        <f t="shared" si="6"/>
        <v>4450.86</v>
      </c>
      <c r="W16" s="35">
        <f t="shared" si="7"/>
        <v>4450.86</v>
      </c>
      <c r="X16" s="32">
        <f t="shared" si="8"/>
        <v>2225.43</v>
      </c>
      <c r="Y16" s="24"/>
    </row>
    <row r="17" ht="24.95" customHeight="1" spans="1:25">
      <c r="A17" s="24">
        <v>13</v>
      </c>
      <c r="B17" s="36" t="s">
        <v>52</v>
      </c>
      <c r="C17" s="37" t="s">
        <v>53</v>
      </c>
      <c r="D17" s="27">
        <v>0.5</v>
      </c>
      <c r="E17" s="28">
        <v>22</v>
      </c>
      <c r="F17" s="28">
        <v>0</v>
      </c>
      <c r="G17" s="24" t="s">
        <v>27</v>
      </c>
      <c r="H17" s="28">
        <v>2900</v>
      </c>
      <c r="I17" s="28"/>
      <c r="J17" s="29">
        <v>161.52</v>
      </c>
      <c r="K17" s="30">
        <f t="shared" si="10"/>
        <v>348.72</v>
      </c>
      <c r="L17" s="31">
        <f t="shared" si="11"/>
        <v>21.8</v>
      </c>
      <c r="M17" s="29">
        <f t="shared" ref="M17" si="15">ROUND(2900*8%,3)</f>
        <v>232</v>
      </c>
      <c r="N17" s="32">
        <v>0</v>
      </c>
      <c r="O17" s="33">
        <f t="shared" si="9"/>
        <v>2135.96</v>
      </c>
      <c r="P17" s="31">
        <v>694.54</v>
      </c>
      <c r="Q17" s="30">
        <f t="shared" si="3"/>
        <v>697.44</v>
      </c>
      <c r="R17" s="31">
        <f t="shared" si="12"/>
        <v>21.8</v>
      </c>
      <c r="S17" s="31">
        <v>13.08</v>
      </c>
      <c r="T17" s="34">
        <f t="shared" ref="T17" si="16">ROUND(2900*8%,3)</f>
        <v>232</v>
      </c>
      <c r="U17" s="32"/>
      <c r="V17" s="32">
        <f t="shared" si="6"/>
        <v>4558.86</v>
      </c>
      <c r="W17" s="35">
        <f t="shared" si="7"/>
        <v>4558.86</v>
      </c>
      <c r="X17" s="32">
        <f t="shared" si="8"/>
        <v>2279.43</v>
      </c>
      <c r="Y17" s="24"/>
    </row>
    <row r="18" ht="24.95" customHeight="1" spans="1:25">
      <c r="A18" s="24">
        <v>14</v>
      </c>
      <c r="B18" s="36" t="s">
        <v>54</v>
      </c>
      <c r="C18" s="37" t="s">
        <v>55</v>
      </c>
      <c r="D18" s="27">
        <v>0.5</v>
      </c>
      <c r="E18" s="28">
        <v>22</v>
      </c>
      <c r="F18" s="28">
        <v>0</v>
      </c>
      <c r="G18" s="24" t="s">
        <v>27</v>
      </c>
      <c r="H18" s="28">
        <v>3000</v>
      </c>
      <c r="I18" s="28"/>
      <c r="J18" s="29">
        <v>161.52</v>
      </c>
      <c r="K18" s="30">
        <f t="shared" si="10"/>
        <v>348.72</v>
      </c>
      <c r="L18" s="31">
        <f t="shared" si="11"/>
        <v>21.8</v>
      </c>
      <c r="M18" s="29">
        <v>240</v>
      </c>
      <c r="N18" s="32">
        <v>0</v>
      </c>
      <c r="O18" s="33">
        <f t="shared" si="9"/>
        <v>2227.96</v>
      </c>
      <c r="P18" s="31">
        <v>694.54</v>
      </c>
      <c r="Q18" s="30">
        <f t="shared" si="3"/>
        <v>697.44</v>
      </c>
      <c r="R18" s="31">
        <f t="shared" si="12"/>
        <v>21.8</v>
      </c>
      <c r="S18" s="31">
        <v>13.08</v>
      </c>
      <c r="T18" s="34">
        <v>240</v>
      </c>
      <c r="U18" s="32"/>
      <c r="V18" s="32">
        <f t="shared" si="6"/>
        <v>4666.86</v>
      </c>
      <c r="W18" s="35">
        <f t="shared" si="7"/>
        <v>4666.86</v>
      </c>
      <c r="X18" s="32">
        <f t="shared" si="8"/>
        <v>2333.43</v>
      </c>
      <c r="Y18" s="24"/>
    </row>
    <row r="19" ht="24.95" customHeight="1" spans="1:25">
      <c r="A19" s="24">
        <v>15</v>
      </c>
      <c r="B19" s="36" t="s">
        <v>56</v>
      </c>
      <c r="C19" s="56" t="s">
        <v>57</v>
      </c>
      <c r="D19" s="27">
        <v>0.5</v>
      </c>
      <c r="E19" s="28">
        <v>22</v>
      </c>
      <c r="F19" s="28">
        <v>0</v>
      </c>
      <c r="G19" s="24" t="s">
        <v>27</v>
      </c>
      <c r="H19" s="28">
        <v>2800</v>
      </c>
      <c r="I19" s="28"/>
      <c r="J19" s="29">
        <v>161.52</v>
      </c>
      <c r="K19" s="30">
        <f t="shared" ref="K19:K25" si="17">ROUND(4359*8%,2)</f>
        <v>348.72</v>
      </c>
      <c r="L19" s="31">
        <f t="shared" ref="L19:L25" si="18">ROUND(4359*0.5%,2)</f>
        <v>21.8</v>
      </c>
      <c r="M19" s="29">
        <f t="shared" ref="M19:M25" si="19">ROUND(2800*8%,3)</f>
        <v>224</v>
      </c>
      <c r="N19" s="32">
        <v>0</v>
      </c>
      <c r="O19" s="33">
        <f>H19-M19-L19-K19-J19-I19</f>
        <v>2043.96</v>
      </c>
      <c r="P19" s="31">
        <v>694.54</v>
      </c>
      <c r="Q19" s="30">
        <f t="shared" ref="Q19:Q25" si="20">ROUND(4359*16%,3)</f>
        <v>697.44</v>
      </c>
      <c r="R19" s="31">
        <f t="shared" ref="R19:R25" si="21">ROUND(4359*0.5%,2)</f>
        <v>21.8</v>
      </c>
      <c r="S19" s="31">
        <v>13.08</v>
      </c>
      <c r="T19" s="34">
        <f t="shared" ref="T19:T25" si="22">ROUND(2800*8%,3)</f>
        <v>224</v>
      </c>
      <c r="U19" s="32"/>
      <c r="V19" s="32">
        <f t="shared" ref="V19:V25" si="23">SUM(J19:U19)</f>
        <v>4450.86</v>
      </c>
      <c r="W19" s="35">
        <f t="shared" ref="W19:W25" si="24">V19*1</f>
        <v>4450.86</v>
      </c>
      <c r="X19" s="32">
        <f t="shared" ref="X19:X25" si="25">W19*D19</f>
        <v>2225.43</v>
      </c>
      <c r="Y19" s="24"/>
    </row>
    <row r="20" ht="24.95" customHeight="1" spans="1:25">
      <c r="A20" s="24">
        <v>16</v>
      </c>
      <c r="B20" s="36" t="s">
        <v>58</v>
      </c>
      <c r="C20" s="37" t="s">
        <v>59</v>
      </c>
      <c r="D20" s="27">
        <v>0.5</v>
      </c>
      <c r="E20" s="28">
        <v>22</v>
      </c>
      <c r="F20" s="28">
        <v>0</v>
      </c>
      <c r="G20" s="24" t="s">
        <v>27</v>
      </c>
      <c r="H20" s="28">
        <v>2800</v>
      </c>
      <c r="I20" s="28"/>
      <c r="J20" s="29">
        <v>161.52</v>
      </c>
      <c r="K20" s="30">
        <f t="shared" si="17"/>
        <v>348.72</v>
      </c>
      <c r="L20" s="31">
        <f t="shared" si="18"/>
        <v>21.8</v>
      </c>
      <c r="M20" s="29">
        <f t="shared" si="19"/>
        <v>224</v>
      </c>
      <c r="N20" s="32">
        <v>0</v>
      </c>
      <c r="O20" s="33">
        <v>2043.96</v>
      </c>
      <c r="P20" s="31">
        <v>694.54</v>
      </c>
      <c r="Q20" s="30">
        <f t="shared" si="20"/>
        <v>697.44</v>
      </c>
      <c r="R20" s="31">
        <f t="shared" si="21"/>
        <v>21.8</v>
      </c>
      <c r="S20" s="31">
        <v>13.08</v>
      </c>
      <c r="T20" s="34">
        <f t="shared" si="22"/>
        <v>224</v>
      </c>
      <c r="U20" s="32"/>
      <c r="V20" s="32">
        <f t="shared" si="23"/>
        <v>4450.86</v>
      </c>
      <c r="W20" s="35">
        <f t="shared" si="24"/>
        <v>4450.86</v>
      </c>
      <c r="X20" s="32">
        <f t="shared" si="25"/>
        <v>2225.43</v>
      </c>
      <c r="Y20" s="24"/>
    </row>
    <row r="21" ht="24.95" customHeight="1" spans="1:25">
      <c r="A21" s="24">
        <v>17</v>
      </c>
      <c r="B21" s="36" t="s">
        <v>60</v>
      </c>
      <c r="C21" s="37" t="s">
        <v>61</v>
      </c>
      <c r="D21" s="27">
        <v>0.5</v>
      </c>
      <c r="E21" s="28">
        <v>22</v>
      </c>
      <c r="F21" s="28">
        <v>0</v>
      </c>
      <c r="G21" s="24" t="s">
        <v>27</v>
      </c>
      <c r="H21" s="28">
        <v>2800</v>
      </c>
      <c r="I21" s="28"/>
      <c r="J21" s="29">
        <v>161.52</v>
      </c>
      <c r="K21" s="30">
        <f t="shared" si="17"/>
        <v>348.72</v>
      </c>
      <c r="L21" s="31">
        <f t="shared" si="18"/>
        <v>21.8</v>
      </c>
      <c r="M21" s="29">
        <f t="shared" si="19"/>
        <v>224</v>
      </c>
      <c r="N21" s="32">
        <v>0</v>
      </c>
      <c r="O21" s="33">
        <f t="shared" ref="O21:O24" si="26">H21-N21-M21-L21-K21-J21</f>
        <v>2043.96</v>
      </c>
      <c r="P21" s="31">
        <v>694.54</v>
      </c>
      <c r="Q21" s="30">
        <f t="shared" si="20"/>
        <v>697.44</v>
      </c>
      <c r="R21" s="31">
        <f t="shared" si="21"/>
        <v>21.8</v>
      </c>
      <c r="S21" s="31">
        <v>13.08</v>
      </c>
      <c r="T21" s="34">
        <f t="shared" si="22"/>
        <v>224</v>
      </c>
      <c r="U21" s="32"/>
      <c r="V21" s="32">
        <f t="shared" si="23"/>
        <v>4450.86</v>
      </c>
      <c r="W21" s="35">
        <f t="shared" si="24"/>
        <v>4450.86</v>
      </c>
      <c r="X21" s="32">
        <f t="shared" si="25"/>
        <v>2225.43</v>
      </c>
      <c r="Y21" s="24"/>
    </row>
    <row r="22" ht="24.95" customHeight="1" spans="1:25">
      <c r="A22" s="24">
        <v>18</v>
      </c>
      <c r="B22" s="36" t="s">
        <v>62</v>
      </c>
      <c r="C22" s="37" t="s">
        <v>63</v>
      </c>
      <c r="D22" s="27">
        <v>0.5</v>
      </c>
      <c r="E22" s="28">
        <v>22</v>
      </c>
      <c r="F22" s="28">
        <v>0</v>
      </c>
      <c r="G22" s="24" t="s">
        <v>27</v>
      </c>
      <c r="H22" s="28">
        <v>2800</v>
      </c>
      <c r="I22" s="28"/>
      <c r="J22" s="29">
        <v>161.52</v>
      </c>
      <c r="K22" s="30">
        <f t="shared" si="17"/>
        <v>348.72</v>
      </c>
      <c r="L22" s="31">
        <f t="shared" si="18"/>
        <v>21.8</v>
      </c>
      <c r="M22" s="29">
        <f t="shared" si="19"/>
        <v>224</v>
      </c>
      <c r="N22" s="32">
        <v>0</v>
      </c>
      <c r="O22" s="33">
        <f t="shared" si="26"/>
        <v>2043.96</v>
      </c>
      <c r="P22" s="31">
        <v>694.54</v>
      </c>
      <c r="Q22" s="30">
        <f t="shared" si="20"/>
        <v>697.44</v>
      </c>
      <c r="R22" s="31">
        <f t="shared" si="21"/>
        <v>21.8</v>
      </c>
      <c r="S22" s="31">
        <v>13.08</v>
      </c>
      <c r="T22" s="34">
        <f t="shared" si="22"/>
        <v>224</v>
      </c>
      <c r="U22" s="32"/>
      <c r="V22" s="32">
        <f t="shared" si="23"/>
        <v>4450.86</v>
      </c>
      <c r="W22" s="35">
        <f t="shared" si="24"/>
        <v>4450.86</v>
      </c>
      <c r="X22" s="32">
        <f t="shared" si="25"/>
        <v>2225.43</v>
      </c>
      <c r="Y22" s="24"/>
    </row>
    <row r="23" ht="24.95" customHeight="1" spans="1:25">
      <c r="A23" s="24">
        <v>19</v>
      </c>
      <c r="B23" s="36" t="s">
        <v>64</v>
      </c>
      <c r="C23" s="37" t="s">
        <v>65</v>
      </c>
      <c r="D23" s="27">
        <v>0.5</v>
      </c>
      <c r="E23" s="28">
        <v>22</v>
      </c>
      <c r="F23" s="28">
        <v>0</v>
      </c>
      <c r="G23" s="24" t="s">
        <v>27</v>
      </c>
      <c r="H23" s="28">
        <v>2900</v>
      </c>
      <c r="I23" s="28"/>
      <c r="J23" s="29">
        <v>161.52</v>
      </c>
      <c r="K23" s="30">
        <f t="shared" si="17"/>
        <v>348.72</v>
      </c>
      <c r="L23" s="31">
        <f t="shared" si="18"/>
        <v>21.8</v>
      </c>
      <c r="M23" s="29">
        <v>232</v>
      </c>
      <c r="N23" s="32">
        <v>0</v>
      </c>
      <c r="O23" s="33">
        <f t="shared" si="26"/>
        <v>2135.96</v>
      </c>
      <c r="P23" s="31">
        <v>694.54</v>
      </c>
      <c r="Q23" s="30">
        <f t="shared" si="20"/>
        <v>697.44</v>
      </c>
      <c r="R23" s="31">
        <f t="shared" si="21"/>
        <v>21.8</v>
      </c>
      <c r="S23" s="31">
        <v>13.08</v>
      </c>
      <c r="T23" s="34">
        <v>232</v>
      </c>
      <c r="U23" s="32"/>
      <c r="V23" s="32">
        <f t="shared" si="23"/>
        <v>4558.86</v>
      </c>
      <c r="W23" s="35">
        <f t="shared" si="24"/>
        <v>4558.86</v>
      </c>
      <c r="X23" s="32">
        <f t="shared" si="25"/>
        <v>2279.43</v>
      </c>
      <c r="Y23" s="24"/>
    </row>
    <row r="24" ht="24.95" customHeight="1" spans="1:25">
      <c r="A24" s="24">
        <v>20</v>
      </c>
      <c r="B24" s="36" t="s">
        <v>66</v>
      </c>
      <c r="C24" s="37" t="s">
        <v>67</v>
      </c>
      <c r="D24" s="27">
        <v>0.5</v>
      </c>
      <c r="E24" s="28">
        <v>22</v>
      </c>
      <c r="F24" s="28">
        <v>0</v>
      </c>
      <c r="G24" s="24" t="s">
        <v>27</v>
      </c>
      <c r="H24" s="28">
        <v>2800</v>
      </c>
      <c r="I24" s="28"/>
      <c r="J24" s="29">
        <v>161.52</v>
      </c>
      <c r="K24" s="30">
        <f t="shared" si="17"/>
        <v>348.72</v>
      </c>
      <c r="L24" s="31">
        <f t="shared" si="18"/>
        <v>21.8</v>
      </c>
      <c r="M24" s="29">
        <f t="shared" si="19"/>
        <v>224</v>
      </c>
      <c r="N24" s="32">
        <v>0</v>
      </c>
      <c r="O24" s="33">
        <f t="shared" si="26"/>
        <v>2043.96</v>
      </c>
      <c r="P24" s="31">
        <v>694.54</v>
      </c>
      <c r="Q24" s="30">
        <f t="shared" si="20"/>
        <v>697.44</v>
      </c>
      <c r="R24" s="31">
        <f t="shared" si="21"/>
        <v>21.8</v>
      </c>
      <c r="S24" s="31">
        <v>13.08</v>
      </c>
      <c r="T24" s="34">
        <f t="shared" si="22"/>
        <v>224</v>
      </c>
      <c r="U24" s="32"/>
      <c r="V24" s="32">
        <f t="shared" si="23"/>
        <v>4450.86</v>
      </c>
      <c r="W24" s="35">
        <f t="shared" si="24"/>
        <v>4450.86</v>
      </c>
      <c r="X24" s="32">
        <f t="shared" si="25"/>
        <v>2225.43</v>
      </c>
      <c r="Y24" s="24"/>
    </row>
    <row r="25" ht="24.95" customHeight="1" spans="1:25">
      <c r="A25" s="24">
        <v>21</v>
      </c>
      <c r="B25" s="36" t="s">
        <v>68</v>
      </c>
      <c r="C25" s="57" t="s">
        <v>69</v>
      </c>
      <c r="D25" s="27">
        <v>0.5</v>
      </c>
      <c r="E25" s="28">
        <v>17</v>
      </c>
      <c r="F25" s="28">
        <v>5</v>
      </c>
      <c r="G25" s="24" t="s">
        <v>27</v>
      </c>
      <c r="H25" s="28">
        <v>2800</v>
      </c>
      <c r="I25" s="28"/>
      <c r="J25" s="29">
        <v>161.52</v>
      </c>
      <c r="K25" s="30">
        <f t="shared" si="17"/>
        <v>348.72</v>
      </c>
      <c r="L25" s="31">
        <f t="shared" si="18"/>
        <v>21.8</v>
      </c>
      <c r="M25" s="29">
        <f t="shared" si="19"/>
        <v>224</v>
      </c>
      <c r="N25" s="32">
        <v>0</v>
      </c>
      <c r="O25" s="33">
        <f>H25-N25-M25-L25-K25-J25-I25</f>
        <v>2043.96</v>
      </c>
      <c r="P25" s="31">
        <v>694.54</v>
      </c>
      <c r="Q25" s="30">
        <f t="shared" si="20"/>
        <v>697.44</v>
      </c>
      <c r="R25" s="31">
        <f t="shared" si="21"/>
        <v>21.8</v>
      </c>
      <c r="S25" s="31">
        <v>13.08</v>
      </c>
      <c r="T25" s="34">
        <f t="shared" si="22"/>
        <v>224</v>
      </c>
      <c r="U25" s="32"/>
      <c r="V25" s="32">
        <f t="shared" si="23"/>
        <v>4450.86</v>
      </c>
      <c r="W25" s="35">
        <f t="shared" si="24"/>
        <v>4450.86</v>
      </c>
      <c r="X25" s="32">
        <f t="shared" si="25"/>
        <v>2225.43</v>
      </c>
      <c r="Y25" s="24" t="s">
        <v>70</v>
      </c>
    </row>
    <row r="26" ht="20.1" customHeight="1" spans="1:25">
      <c r="A26" s="24" t="s">
        <v>71</v>
      </c>
      <c r="B26" s="24"/>
      <c r="C26" s="24" t="s">
        <v>72</v>
      </c>
      <c r="D26" s="39" t="s">
        <v>73</v>
      </c>
      <c r="E26" s="40" t="s">
        <v>74</v>
      </c>
      <c r="F26" s="41"/>
      <c r="G26" s="42"/>
      <c r="H26" s="32">
        <f t="shared" ref="H26:T26" si="27">SUM(H5:H25)</f>
        <v>59500</v>
      </c>
      <c r="I26" s="32">
        <f t="shared" si="27"/>
        <v>2227.96</v>
      </c>
      <c r="J26" s="32">
        <f t="shared" si="27"/>
        <v>3391.92</v>
      </c>
      <c r="K26" s="32">
        <f t="shared" si="27"/>
        <v>7323.12</v>
      </c>
      <c r="L26" s="32">
        <f t="shared" si="27"/>
        <v>457.8</v>
      </c>
      <c r="M26" s="32">
        <f t="shared" si="27"/>
        <v>4760</v>
      </c>
      <c r="N26" s="32">
        <f t="shared" si="27"/>
        <v>0</v>
      </c>
      <c r="O26" s="32">
        <f t="shared" si="27"/>
        <v>41339.2</v>
      </c>
      <c r="P26" s="43">
        <f t="shared" si="27"/>
        <v>14585.34</v>
      </c>
      <c r="Q26" s="43">
        <f t="shared" si="27"/>
        <v>14646.24</v>
      </c>
      <c r="R26" s="43">
        <f t="shared" si="27"/>
        <v>457.8</v>
      </c>
      <c r="S26" s="43">
        <f t="shared" si="27"/>
        <v>274.68</v>
      </c>
      <c r="T26" s="43">
        <f t="shared" si="27"/>
        <v>4760</v>
      </c>
      <c r="U26" s="43"/>
      <c r="V26" s="32">
        <f>SUM(V5:V25)</f>
        <v>91996.1</v>
      </c>
      <c r="W26" s="32">
        <f>SUM(W5:W25)</f>
        <v>91996.1</v>
      </c>
      <c r="X26" s="32">
        <f>SUM(X5:X25)</f>
        <v>45998.05</v>
      </c>
      <c r="Y26" s="24"/>
    </row>
    <row r="27" ht="26.1" customHeight="1" spans="1:25">
      <c r="A27" s="44">
        <v>21</v>
      </c>
      <c r="B27" s="45"/>
      <c r="C27" s="37">
        <v>0</v>
      </c>
      <c r="D27" s="46">
        <v>21</v>
      </c>
      <c r="E27" s="47"/>
      <c r="F27" s="48"/>
      <c r="G27" s="49"/>
      <c r="H27" s="32"/>
      <c r="I27" s="32"/>
      <c r="J27" s="32"/>
      <c r="K27" s="32"/>
      <c r="L27" s="32"/>
      <c r="M27" s="32"/>
      <c r="N27" s="32"/>
      <c r="O27" s="32"/>
      <c r="P27" s="43"/>
      <c r="Q27" s="43"/>
      <c r="R27" s="43"/>
      <c r="S27" s="43"/>
      <c r="T27" s="43"/>
      <c r="U27" s="43"/>
      <c r="V27" s="32"/>
      <c r="W27" s="32"/>
      <c r="X27" s="32"/>
      <c r="Y27" s="24"/>
    </row>
    <row r="28" ht="117" customHeight="1" spans="1:25">
      <c r="A28" s="50" t="s">
        <v>75</v>
      </c>
      <c r="B28" s="50"/>
      <c r="C28" s="50"/>
      <c r="D28" s="50"/>
      <c r="E28" s="50"/>
      <c r="F28" s="50"/>
      <c r="G28" s="50"/>
      <c r="H28" s="50"/>
      <c r="I28" s="50"/>
      <c r="J28" s="50"/>
      <c r="K28" s="50"/>
      <c r="L28" s="50"/>
      <c r="M28" s="50"/>
      <c r="N28" s="50"/>
      <c r="O28" s="50"/>
      <c r="P28" s="50"/>
      <c r="Q28" s="50"/>
      <c r="R28" s="50"/>
      <c r="S28" s="50"/>
      <c r="T28" s="50"/>
      <c r="U28" s="50"/>
      <c r="V28" s="50"/>
      <c r="W28" s="50"/>
      <c r="X28" s="50"/>
      <c r="Y28" s="50"/>
    </row>
    <row r="29" ht="26.1" customHeight="1" spans="1:25">
      <c r="A29" s="51"/>
      <c r="B29" s="51"/>
      <c r="C29" s="51"/>
      <c r="D29" s="52"/>
      <c r="E29" s="51"/>
      <c r="F29" s="51"/>
      <c r="G29" s="51"/>
      <c r="H29" s="53"/>
      <c r="I29" s="53"/>
      <c r="J29" s="53"/>
      <c r="K29" s="53"/>
      <c r="L29" s="53"/>
      <c r="M29" s="53"/>
      <c r="N29" s="53"/>
      <c r="O29" s="53"/>
      <c r="P29" s="53"/>
      <c r="Q29" s="53"/>
      <c r="R29" s="53"/>
      <c r="S29" s="53"/>
      <c r="T29" s="53"/>
      <c r="U29" s="53"/>
      <c r="V29" s="53"/>
      <c r="W29" s="53"/>
      <c r="X29" s="53"/>
      <c r="Y29" s="51"/>
    </row>
    <row r="30" spans="1:25">
      <c r="X30" s="54"/>
    </row>
    <row r="31" spans="1:25">
      <c r="X31" s="54"/>
    </row>
    <row r="32" spans="1:25">
      <c r="X32" s="54"/>
    </row>
    <row r="33" spans="24:24">
      <c r="X33" s="54"/>
    </row>
    <row r="34" spans="24:24">
      <c r="X34" s="54"/>
    </row>
    <row r="35" spans="24:24">
      <c r="X35" s="54"/>
    </row>
    <row r="36" spans="24:24">
      <c r="X36" s="54"/>
    </row>
    <row r="37" spans="24:24">
      <c r="X37" s="54"/>
    </row>
    <row r="38" spans="24:24">
      <c r="X38" s="54"/>
    </row>
    <row r="39" spans="24:24">
      <c r="X39" s="54"/>
    </row>
    <row r="40" spans="24:24">
      <c r="X40" s="54"/>
    </row>
    <row r="41" spans="24:24">
      <c r="X41" s="54"/>
    </row>
    <row r="42" spans="24:24">
      <c r="X42" s="54"/>
    </row>
    <row r="43" spans="24:24">
      <c r="X43" s="54"/>
    </row>
    <row r="44" spans="24:24">
      <c r="X44" s="54"/>
    </row>
    <row r="45" spans="24:24">
      <c r="X45" s="54"/>
    </row>
    <row r="46" spans="24:24">
      <c r="X46" s="54"/>
    </row>
    <row r="47" spans="24:24">
      <c r="X47" s="54"/>
    </row>
    <row r="48" spans="24:24">
      <c r="X48" s="54"/>
    </row>
    <row r="49" spans="24:24">
      <c r="X49" s="54"/>
    </row>
    <row r="50" spans="24:24">
      <c r="X50" s="54"/>
    </row>
    <row r="51" spans="24:24">
      <c r="X51" s="54"/>
    </row>
    <row r="52" spans="24:24">
      <c r="X52" s="54"/>
    </row>
    <row r="53" spans="24:24">
      <c r="X53" s="54"/>
    </row>
    <row r="54" spans="24:24">
      <c r="X54" s="54"/>
    </row>
    <row r="55" spans="24:24">
      <c r="X55" s="54"/>
    </row>
    <row r="56" spans="24:24">
      <c r="X56" s="54"/>
    </row>
    <row r="57" spans="24:24">
      <c r="X57" s="54"/>
    </row>
    <row r="58" spans="24:24">
      <c r="X58" s="54"/>
    </row>
    <row r="59" spans="24:24">
      <c r="X59" s="54"/>
    </row>
    <row r="60" spans="24:24">
      <c r="X60" s="54"/>
    </row>
    <row r="61" spans="24:24">
      <c r="X61" s="54"/>
    </row>
    <row r="62" spans="24:24">
      <c r="X62" s="54"/>
    </row>
    <row r="63" spans="24:24">
      <c r="X63" s="54"/>
    </row>
    <row r="64" spans="24:24">
      <c r="X64" s="54"/>
    </row>
    <row r="65" spans="24:24">
      <c r="X65" s="54"/>
    </row>
    <row r="66" spans="24:24">
      <c r="X66" s="54"/>
    </row>
    <row r="67" spans="24:24">
      <c r="X67" s="54"/>
    </row>
    <row r="68" spans="24:24">
      <c r="X68" s="54"/>
    </row>
    <row r="69" spans="24:24">
      <c r="X69" s="54"/>
    </row>
    <row r="70" spans="24:24">
      <c r="X70" s="54"/>
    </row>
    <row r="71" spans="24:24">
      <c r="X71" s="54"/>
    </row>
    <row r="72" spans="24:24">
      <c r="X72" s="55"/>
    </row>
    <row r="73" spans="24:24">
      <c r="X73" s="55"/>
    </row>
  </sheetData>
  <autoFilter xmlns:etc="http://www.wps.cn/officeDocument/2017/etCustomData" ref="M1:M73" etc:filterBottomFollowUsedRange="0">
    <extLst/>
  </autoFilter>
  <mergeCells count="39">
    <mergeCell ref="A1:Y1"/>
    <mergeCell ref="J3:N3"/>
    <mergeCell ref="P3:U3"/>
    <mergeCell ref="A26:B26"/>
    <mergeCell ref="A27:B27"/>
    <mergeCell ref="A28:Y28"/>
    <mergeCell ref="A3:A4"/>
    <mergeCell ref="B3:B4"/>
    <mergeCell ref="C3:C4"/>
    <mergeCell ref="D3:D4"/>
    <mergeCell ref="E3:E4"/>
    <mergeCell ref="F3:F4"/>
    <mergeCell ref="G3:G4"/>
    <mergeCell ref="H3:H4"/>
    <mergeCell ref="H26:H27"/>
    <mergeCell ref="I3:I4"/>
    <mergeCell ref="I26:I27"/>
    <mergeCell ref="J26:J27"/>
    <mergeCell ref="K26:K27"/>
    <mergeCell ref="L26:L27"/>
    <mergeCell ref="M26:M27"/>
    <mergeCell ref="N26:N27"/>
    <mergeCell ref="O3:O4"/>
    <mergeCell ref="O26:O27"/>
    <mergeCell ref="P26:P27"/>
    <mergeCell ref="Q26:Q27"/>
    <mergeCell ref="R26:R27"/>
    <mergeCell ref="S26:S27"/>
    <mergeCell ref="T26:T27"/>
    <mergeCell ref="U26:U27"/>
    <mergeCell ref="V3:V4"/>
    <mergeCell ref="V26:V27"/>
    <mergeCell ref="W3:W4"/>
    <mergeCell ref="W26:W27"/>
    <mergeCell ref="X3:X4"/>
    <mergeCell ref="X26:X27"/>
    <mergeCell ref="Y3:Y4"/>
    <mergeCell ref="Y26:Y27"/>
    <mergeCell ref="E26:G27"/>
  </mergeCells>
  <printOptions horizontalCentered="1"/>
  <pageMargins left="0.31496062992126" right="0.31496062992126" top="0.47244094488189" bottom="0.748031496062992" header="0.31496062992126" footer="0.31496062992126"/>
  <pageSetup paperSize="9" scale="45" fitToHeight="0" orientation="landscape" verticalDpi="3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2006-09-13T11:21:00Z</dcterms:created>
  <cp:lastPrinted>2026-06-09T02:27:00Z</cp:lastPrinted>
  <dcterms:modified xsi:type="dcterms:W3CDTF">2026-10-10T07:26:48Z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KSORubyTemplateID" linkTarget="0">
    <vt:lpwstr>11</vt:lpwstr>
  </property>
  <property fmtid="{D5CDD505-2E9C-101B-9397-08002B2CF9AE}" pid="4" name="ICV">
    <vt:lpwstr>F1A48EE9B2D546389C37487283878834_13</vt:lpwstr>
  </property>
  <property fmtid="{D5CDD505-2E9C-101B-9397-08002B2CF9AE}" pid="5" name="CalculationRule">
    <vt:i4>0</vt:i4>
  </property>
</Properties>
</file>